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6" windowHeight="11700"/>
  </bookViews>
  <sheets>
    <sheet name="доходы прл.1 (3)" sheetId="1" r:id="rId1"/>
    <sheet name="прилож.2 (расходы)" sheetId="2" r:id="rId2"/>
    <sheet name="прил.4 (источники)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C45" i="1"/>
  <c r="C125"/>
  <c r="G135" i="2"/>
  <c r="G136"/>
  <c r="C47" i="1"/>
  <c r="C48"/>
  <c r="G191" i="2"/>
  <c r="G186" l="1"/>
  <c r="G184"/>
  <c r="G182"/>
  <c r="G194"/>
  <c r="C103" i="1" l="1"/>
  <c r="C59"/>
  <c r="G118" i="2"/>
  <c r="G121"/>
  <c r="C124" i="1" l="1"/>
  <c r="C15" i="3"/>
  <c r="C14" s="1"/>
  <c r="C13" s="1"/>
  <c r="C11"/>
  <c r="C10" s="1"/>
  <c r="C9" s="1"/>
  <c r="G251" i="2"/>
  <c r="G252" s="1"/>
  <c r="G247"/>
  <c r="G246" s="1"/>
  <c r="G245" s="1"/>
  <c r="G244" s="1"/>
  <c r="G241"/>
  <c r="G239"/>
  <c r="G233"/>
  <c r="G232" s="1"/>
  <c r="G228" s="1"/>
  <c r="G226"/>
  <c r="G224"/>
  <c r="G219"/>
  <c r="G217"/>
  <c r="G216" s="1"/>
  <c r="G215" s="1"/>
  <c r="G214" s="1"/>
  <c r="G212"/>
  <c r="G211" s="1"/>
  <c r="G210" s="1"/>
  <c r="G208"/>
  <c r="G207" s="1"/>
  <c r="G206"/>
  <c r="G203"/>
  <c r="G202" s="1"/>
  <c r="G200"/>
  <c r="G199" s="1"/>
  <c r="G188" s="1"/>
  <c r="G180"/>
  <c r="G179" s="1"/>
  <c r="G174"/>
  <c r="G172" s="1"/>
  <c r="G177" s="1"/>
  <c r="G168"/>
  <c r="G167" s="1"/>
  <c r="G166"/>
  <c r="G160"/>
  <c r="G159" s="1"/>
  <c r="G157"/>
  <c r="G156" s="1"/>
  <c r="G155" s="1"/>
  <c r="G153"/>
  <c r="G150"/>
  <c r="G149" s="1"/>
  <c r="G146"/>
  <c r="G144"/>
  <c r="G141"/>
  <c r="G139"/>
  <c r="G131"/>
  <c r="G130" s="1"/>
  <c r="G128"/>
  <c r="G127" s="1"/>
  <c r="G125"/>
  <c r="G124" s="1"/>
  <c r="G123" s="1"/>
  <c r="G122" s="1"/>
  <c r="G116"/>
  <c r="G113"/>
  <c r="G109"/>
  <c r="G108" s="1"/>
  <c r="G107" s="1"/>
  <c r="G104"/>
  <c r="G102"/>
  <c r="G97"/>
  <c r="G96" s="1"/>
  <c r="G95"/>
  <c r="G92"/>
  <c r="G91" s="1"/>
  <c r="G89"/>
  <c r="G86"/>
  <c r="G85" s="1"/>
  <c r="G84"/>
  <c r="G83" s="1"/>
  <c r="G80" s="1"/>
  <c r="G75"/>
  <c r="G74" s="1"/>
  <c r="G73" s="1"/>
  <c r="G72" s="1"/>
  <c r="G70"/>
  <c r="G67"/>
  <c r="G65"/>
  <c r="G63"/>
  <c r="G61"/>
  <c r="G58"/>
  <c r="G57" s="1"/>
  <c r="G54"/>
  <c r="G53" s="1"/>
  <c r="G52"/>
  <c r="G49"/>
  <c r="G48" s="1"/>
  <c r="G45"/>
  <c r="G44" s="1"/>
  <c r="G43" s="1"/>
  <c r="G41"/>
  <c r="G39" s="1"/>
  <c r="G38" s="1"/>
  <c r="G36"/>
  <c r="G35" s="1"/>
  <c r="G34" s="1"/>
  <c r="G33" s="1"/>
  <c r="G29"/>
  <c r="G28" s="1"/>
  <c r="G27"/>
  <c r="G26" s="1"/>
  <c r="G23" s="1"/>
  <c r="G20"/>
  <c r="G19" s="1"/>
  <c r="G17"/>
  <c r="G16" s="1"/>
  <c r="G12"/>
  <c r="G11" s="1"/>
  <c r="G10" s="1"/>
  <c r="C127" i="1"/>
  <c r="C122"/>
  <c r="C121" s="1"/>
  <c r="C119"/>
  <c r="C115"/>
  <c r="C113"/>
  <c r="C110"/>
  <c r="C107" s="1"/>
  <c r="C98"/>
  <c r="C94"/>
  <c r="C93" s="1"/>
  <c r="C90"/>
  <c r="C80"/>
  <c r="C77"/>
  <c r="C72"/>
  <c r="C67"/>
  <c r="C64"/>
  <c r="C63" s="1"/>
  <c r="C58"/>
  <c r="C57" s="1"/>
  <c r="C55"/>
  <c r="C53"/>
  <c r="C44"/>
  <c r="C7" s="1"/>
  <c r="C42"/>
  <c r="C41" s="1"/>
  <c r="C39"/>
  <c r="C37"/>
  <c r="C33"/>
  <c r="C32" s="1"/>
  <c r="C30"/>
  <c r="C28"/>
  <c r="C25"/>
  <c r="C22"/>
  <c r="C19"/>
  <c r="C13"/>
  <c r="C12" s="1"/>
  <c r="C9"/>
  <c r="C8" s="1"/>
  <c r="C71" l="1"/>
  <c r="C70" s="1"/>
  <c r="C27"/>
  <c r="C24" s="1"/>
  <c r="C52"/>
  <c r="C62"/>
  <c r="G101" i="2"/>
  <c r="G100" s="1"/>
  <c r="G99" s="1"/>
  <c r="G222"/>
  <c r="G221" s="1"/>
  <c r="G220" s="1"/>
  <c r="G178"/>
  <c r="G238"/>
  <c r="G237" s="1"/>
  <c r="G60"/>
  <c r="G47" s="1"/>
  <c r="G15"/>
  <c r="G14" s="1"/>
  <c r="G90"/>
  <c r="G78" s="1"/>
  <c r="G115"/>
  <c r="G114" s="1"/>
  <c r="G205"/>
  <c r="C87" i="1"/>
  <c r="C86" s="1"/>
  <c r="G250" i="2"/>
  <c r="G249" s="1"/>
  <c r="G248" s="1"/>
  <c r="G243" s="1"/>
  <c r="C36" i="1"/>
  <c r="C35" s="1"/>
  <c r="G143" i="2"/>
  <c r="G142" s="1"/>
  <c r="C18" i="1"/>
  <c r="G22" i="2"/>
  <c r="G126"/>
  <c r="G171"/>
  <c r="G170" s="1"/>
  <c r="C8" i="3"/>
  <c r="C7" s="1"/>
  <c r="G79" i="2"/>
  <c r="G148"/>
  <c r="C69" i="1" l="1"/>
  <c r="C51" s="1"/>
  <c r="C50" s="1"/>
  <c r="C129" s="1"/>
  <c r="G9" i="2"/>
  <c r="G106"/>
  <c r="G134"/>
  <c r="G133" s="1"/>
  <c r="G8" l="1"/>
  <c r="G7" s="1"/>
</calcChain>
</file>

<file path=xl/sharedStrings.xml><?xml version="1.0" encoding="utf-8"?>
<sst xmlns="http://schemas.openxmlformats.org/spreadsheetml/2006/main" count="1290" uniqueCount="470">
  <si>
    <t>Код                                  бюджетной классификации Российской Федерации</t>
  </si>
  <si>
    <t>Наименование                                                                                                                статьи доходов</t>
  </si>
  <si>
    <t xml:space="preserve"> на 2025 год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</si>
  <si>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</si>
  <si>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</si>
  <si>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</si>
  <si>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</si>
  <si>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</si>
  <si>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</si>
  <si>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</si>
  <si>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182 1 01 02080 01 0000 110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</si>
  <si>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</si>
  <si>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</si>
  <si>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</si>
  <si>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</si>
  <si>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182 1 03 02231 01 0000 110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</si>
  <si>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</si>
  <si>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</si>
  <si>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</si>
  <si>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</si>
  <si>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</si>
  <si>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</si>
  <si>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</si>
  <si>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000 1 05 00000 00 0000 000</t>
  </si>
  <si>
    <t>Налоги на совокупный доход</t>
  </si>
  <si>
    <t>000 1 05 01000 00 0000 110</t>
  </si>
  <si>
    <t>Налог, взимаемый в связи с применением упрощенной системы налогообложения</t>
  </si>
  <si>
    <t>182 1 05 01011 01 0000 110</t>
  </si>
  <si>
    <t>Налог, взимаемый с налогоплательщиков, выбравших в качестве объекта налогообложения доходы</t>
  </si>
  <si>
    <t>182 1 05 01021 01 0000 110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</si>
  <si>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</si>
  <si>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000 1 05 03000 01 0000 110</t>
  </si>
  <si>
    <t>Единый сельскохозяйственный налог</t>
  </si>
  <si>
    <t>182 1 05 03010 01 0000 110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</si>
  <si>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</si>
  <si>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</si>
  <si>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</si>
  <si>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</si>
  <si>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</si>
  <si>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</si>
  <si>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000 1 06 06000  00 0000 110</t>
  </si>
  <si>
    <t xml:space="preserve">Земельный налог </t>
  </si>
  <si>
    <t>182 1 06 06030 00 0000 110</t>
  </si>
  <si>
    <t>Земельный налог с организаций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</si>
  <si>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</si>
  <si>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</si>
  <si>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182 1 06 06040 00 0000 110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</si>
  <si>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</si>
  <si>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</si>
  <si>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</si>
  <si>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</si>
  <si>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 xml:space="preserve">Государственная пошлина 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</si>
  <si>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</si>
  <si>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</si>
  <si>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630 1 08 04020 01 0000 110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</si>
  <si>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</si>
  <si>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</si>
  <si>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</si>
  <si>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</si>
  <si>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</si>
  <si>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</si>
  <si>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</si>
  <si>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630 1 11 05025 10 0000 120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</si>
  <si>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</si>
  <si>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</si>
  <si>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</si>
  <si>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630 1 11 05075 10 0000 120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</si>
  <si>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</si>
  <si>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</si>
  <si>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</si>
  <si>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</si>
  <si>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</si>
  <si>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630 1 11 09045 10 0000 120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</si>
  <si>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</si>
  <si>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000 1 13 00000 00 0000 000</t>
  </si>
  <si>
    <t>Доходы от оказания платных услуг и компенсации затрат государства</t>
  </si>
  <si>
    <t>0 00 1 13 02000 00 0000 130</t>
  </si>
  <si>
    <t>Доходы от компенсации затрат государства</t>
  </si>
  <si>
    <t xml:space="preserve">630 1 13 02065 10 0000 130 
</t>
  </si>
  <si>
    <t>Доходы, поступающие в порядке возмещения расходов, понесенных в связи с эксплуатацией имущества сельских поселений</t>
  </si>
  <si>
    <t>000 2 00 00000 00 0000 000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</si>
  <si>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</si>
  <si>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</si>
  <si>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</si>
  <si>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</si>
  <si>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</si>
  <si>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</si>
  <si>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</si>
  <si>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630 2 02 15001 10 0000 150</t>
  </si>
  <si>
    <t xml:space="preserve">Дотации бюджетам сельских поселений на выравнивание бюджетной обеспеченности из бюджета субъекта Российской Федерации
</t>
  </si>
  <si>
    <t>000 2 02 16001 00 0000 150</t>
  </si>
  <si>
    <t xml:space="preserve">Дотации на выравнивание бюджетной обеспеченности из бюджетов муниципальных районов, городских округов с внутригородским делением
</t>
  </si>
  <si>
    <t>630 2 02 16001 10 0000 150</t>
  </si>
  <si>
    <t xml:space="preserve">Дотации бюджетам сельских поселений на выравнивание бюджетной обеспеченности из бюджетов муниципальных районов
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</si>
  <si>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</si>
  <si>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</si>
  <si>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сельских поселений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</si>
  <si>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</si>
  <si>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000 2 02 30000 00 0000 150</t>
  </si>
  <si>
    <t>СУБВЕНЦИИ БЮДЖЕТАМ БЮДЖЕТНОЙ СИСТЕМЫ РОССИЙСКОЙ ФЕДЕРАЦИИ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</si>
  <si>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</si>
  <si>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</si>
  <si>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</si>
  <si>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</si>
  <si>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630 2 02 30024 10 0000 150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</si>
  <si>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</si>
  <si>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</si>
  <si>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000 2 02 35118 00 0000 150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</si>
  <si>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</si>
  <si>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630 2 02 35118 10 0000 150</t>
  </si>
  <si>
    <t xml:space="preserve">Субвенции бюджетам сельских поселений на осуществление первичного воинского учета  органами местного самоуправления поселений, муниципальных и городских округов </t>
  </si>
  <si>
    <t>000 2 02 40000 00 0000 150</t>
  </si>
  <si>
    <t>Иные межбюджетные трансферты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</si>
  <si>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</si>
  <si>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</si>
  <si>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630 2 02 40014 10 0000 150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</si>
  <si>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в том числе:</t>
  </si>
  <si>
    <t xml:space="preserve"> Иные межбюджетные трансферты в рамках МП "Развитие транспортной инфраструктуры  муниципального района "Заполярный район"  на 2021-2030 годы", в том числе:</t>
  </si>
  <si>
    <t>Содержание авиаплощадок  в  поселениях  Заполярного района</t>
  </si>
  <si>
    <t>Содержание мест причаливания речного транспорта в поселениях Заполярного района</t>
  </si>
  <si>
    <t>Обозначение и содержание снегоходных маршрутов</t>
  </si>
  <si>
    <r>
      <rPr>
        <b/>
        <sz val="10"/>
        <color indexed="2"/>
        <rFont val="Times New Roman"/>
        <family val="1"/>
        <charset val="204"/>
      </rPr>
      <t xml:space="preserve">Другие мероприятия. </t>
    </r>
    <r>
      <rPr>
        <sz val="10"/>
        <color indexed="2"/>
        <rFont val="Times New Roman"/>
        <family val="1"/>
        <charset val="204"/>
      </rPr>
      <t>Сельское поселение "Пустозерский сельсовет" Заполярного района Ненецкого автономного округа
Мероприятие "Устройство вертолетной площадки с обустройством сигнального оборудования  в с. Оксино Сельского поселения "Пустозерский сельсовет" ЗР НАО"</t>
    </r>
    <r>
      <rPr>
        <b/>
        <sz val="10"/>
        <color indexed="2"/>
        <rFont val="Times New Roman"/>
        <family val="1"/>
        <charset val="204"/>
      </rPr>
      <t xml:space="preserve">
</t>
    </r>
  </si>
  <si>
    <t>Иные межбюджетные трансферты в рамках МП "Безопасность на территории муниципального района "Заполярный район" на 2019-2030 годы" в том числе:</t>
  </si>
  <si>
    <t>630 2 02 40014 10 0000150</t>
  </si>
  <si>
    <t>Предупреждение и ликвидация последствий ЧС в границах поселений муниципальных образований</t>
  </si>
  <si>
    <t>Организация обучения неработающего населения в области гражданской обороны и защиты от чрезвычайных ситуаций</t>
  </si>
  <si>
    <t xml:space="preserve">Иные межбюджетные трансферты в рамках МП "Обеспечение населения муниципального района "Заполярный район" чистой водой" на 2021 - 2030 годы" </t>
  </si>
  <si>
    <t xml:space="preserve"> 630 2 02 40014 10 0000 150</t>
  </si>
  <si>
    <t>Сельское поселение "Пустозерский сельсовет" Заполярного района Ненецкого автономного округа. Мероприятие "Разработка проекта зон санитарной охраны поверхностного источника водоснабжения и водопроводов питьевого назначения в п.Хонгурей Сельского поселения "Пустозерский сельсовет" ЗР НАО</t>
  </si>
  <si>
    <t>000 2 02 49999 00 0000 150</t>
  </si>
  <si>
    <t>Прочие межбюджетные трансферты, передаваемые бюджетам</t>
  </si>
  <si>
    <t>630 2 02 49999 10 0000 150</t>
  </si>
  <si>
    <t xml:space="preserve">Прочие межбюджетные трансферты, передаваемые бюджетам сельских поселений  </t>
  </si>
  <si>
    <t xml:space="preserve">Иные межбюджетные трансферты на поддержку мер по обеспечению сбалансированности бюджетов поселений муниципального района "Заполярный район" </t>
  </si>
  <si>
    <t>Иные межбюджетные трансферты местным бюджетам для поощрения муниципальных управленческих команд за достижение Ненецким автономным округом показателей эффективности деятельности высшего должностного лица</t>
  </si>
  <si>
    <t>Иные межбюджетные трансферты в рамках МП "Управление муниципальным имуществом муниципального района "Заполярный район" на 2022-2030 годы" в том числе:</t>
  </si>
  <si>
    <t xml:space="preserve"> Выполнение работ по гидравлической промывке, испытаний на плотность и прочность системы отопления потребителя тепловой энергии</t>
  </si>
  <si>
    <t>Иные межбюджетные трансферты в рамках МП"Возмещение части затрат  органов местного самоуправления поселений муниципального района "Заполярный район" на 2024-2030 годы, в том числе:</t>
  </si>
  <si>
    <t>Расходы на оплату коммунальных услуг и приобретение твердого топлива</t>
  </si>
  <si>
    <t>Расходы на выплату пенсий за выслугу лет  лицам, замещавшим выборные должности</t>
  </si>
  <si>
    <t>Расходы на выплату пенсий за выслугу лет  лицам, замещавшим   должности муниципальной службы</t>
  </si>
  <si>
    <t>Расходы на организацию и проведение выборов депутатов представительных органов местного самоуправления и глав местных администраций</t>
  </si>
  <si>
    <t>Иные межбюджетные трансферты в рамках МП "Безопасность на территории муниципального района "Заполярный район" на 2019 - 2030 годы", в том числе:</t>
  </si>
  <si>
    <t>Поддержание в постоянной готовности местной автоматизированной системы централизованного оповещения гражданской обороны муниципального района "Заполярный район" в муниципальных образованиях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</si>
  <si>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</si>
  <si>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Выплаты денежного поощрения членам добровольных народных дружин, участвующим в охране общественного порядка в муниципальных образованиях</t>
  </si>
  <si>
    <t>Иные межбюджетные трансферты в рамках  МП "Развитие транспортной инфраструктуры муниципального района "Заполярный район" на 2021-2030 годы" в том числе:</t>
  </si>
  <si>
    <t>Осуществление дорожной деятельности в отношении автомобильных дорог местного значения за счет средств дорожного фонда муниципального района "Заполярный район"(ремонт и содержание автомобильных дорог общего пользования местного значения)</t>
  </si>
  <si>
    <t xml:space="preserve">Другие мероприятия за счет средств дорожного фонда. Сельское поселение "Пустозерский сельсовет" Заполярного района Ненецкого автономного округа
Мероприятие "Текущий ремонт участка автомобильной дороги общего пользования местного значения «с. Оксино-аэропорт» (участок от дома № 25 до дома № 81/1) Сельского поселения «Пустозерский сельсовет» ЗР НАО"
</t>
  </si>
  <si>
    <t>630 2 02 49999 10 0000150</t>
  </si>
  <si>
    <t>Иные межбюджетные трансферты в рамках МП "Развитие социальной инфраструктуры и создание комфортных условий проживания на территории муниципального района "Заполярный район"  на 2021-2030 годы" в том числе:</t>
  </si>
  <si>
    <t>Предоставление  муниципальным  образованиям иных межбюджетных трансфертов  на возмещение недополученных доходов или финансовое возмещение затрат,возникающих при оказании жителям поселения услуг общественных бань</t>
  </si>
  <si>
    <t xml:space="preserve"> Благоустройство территорий поселений</t>
  </si>
  <si>
    <t>Уличное освещение</t>
  </si>
  <si>
    <t>Иные межбюджетные трансферты в рамках МП "Развитие коммунальной инфраструктуры  муниципального района "Заполярный район" на 2020-2030 годы" в том числе: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</si>
  <si>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(бессрочном) пользовании муниципальных образований, предназначенных под складирование отходов</t>
  </si>
  <si>
    <t>Иные межбюджетные трансферты в рамках МП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2020-2030 годы" в том числе:</t>
  </si>
  <si>
    <t xml:space="preserve">Сельское поселение "Пустозерский сельсовет" ЗР НАО 
Мероприятие "Капитальный ремонт жилого дома № 41  в п.Хонгурей  Сельского поселения «Пустозерский сельсовет» ЗР НАО"
</t>
  </si>
  <si>
    <t xml:space="preserve">Сельское поселение "Пустозерский сельсовет" ЗР НАО 
Мероприятие "Капитальный ремонт квартиры №3 в многоквартирном доме №25 в с.Оксино  Сельского поселения «Пустозерский  сельсовет»  ЗР НАО»
</t>
  </si>
  <si>
    <t xml:space="preserve">Сельское поселение "Пустозерский сельсовет" ЗР НАО 
Мероприятие "Приобретение квартиры в с. Оксино Сельского поселения «Пустозерский сельсовет» ЗР НАО»
</t>
  </si>
  <si>
    <t>Иные межбюджетные трансферты в рамках МП "Развитие культуры на территории муниципального района"Заполярный район" на 2025-2035 годы" в том числе:</t>
  </si>
  <si>
    <t>Организация культурно-досуговой деятельности населения</t>
  </si>
  <si>
    <t>Муниципальная программа «Развитие физической культуры, спорта и повышение эффективности реализации молодежной политики на территории муниципального района «Заполярный район» на 2025-2035 годы»</t>
  </si>
  <si>
    <t>Организация спортивной деятельности населения</t>
  </si>
  <si>
    <t>Иные межбюджетные трансферты на организацию ритуальных услуг</t>
  </si>
  <si>
    <t>000 2 07 00000 00 0000 000</t>
  </si>
  <si>
    <t xml:space="preserve">Прочие безвозмездные  поступления </t>
  </si>
  <si>
    <t>630 2 07 05000 10 0000 150</t>
  </si>
  <si>
    <t>Прочие безвозмездные поступления в бюджеты сельских поселений</t>
  </si>
  <si>
    <t>630 2 18 00000 00 0000 000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</si>
  <si>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ПОШЛЫХ ЛЕТ</t>
  </si>
  <si>
    <t>630 2 18 60010 10 0000 150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</si>
  <si>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</si>
  <si>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 ДОХОДОВ</t>
  </si>
  <si>
    <t xml:space="preserve">Распределение бюджетных ассигнований по разделам,подразделам, целевым статьям (муниципальным программам и непрограммным направлениям деятельности и группам  видов расходов классификации  расходов бюджетов  в ведомственной структуре расходов местного бюджета  на 2025 год  </t>
  </si>
  <si>
    <t>Наименование</t>
  </si>
  <si>
    <t>Глава</t>
  </si>
  <si>
    <t>Раздел</t>
  </si>
  <si>
    <t>Подраздел</t>
  </si>
  <si>
    <t>Целевая статья</t>
  </si>
  <si>
    <t>Группа вида расходов</t>
  </si>
  <si>
    <t>на 2025 год</t>
  </si>
  <si>
    <t>3</t>
  </si>
  <si>
    <t>4</t>
  </si>
  <si>
    <t>5</t>
  </si>
  <si>
    <t>6</t>
  </si>
  <si>
    <t>7</t>
  </si>
  <si>
    <t>ВСЕГО РАСХОДОВ                                                                                      в том числе:</t>
  </si>
  <si>
    <t>Администрация СП "Пустозерский сельсовет" Заполярного района Ненецкого автономного округа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</si>
  <si>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</si>
  <si>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</si>
  <si>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</si>
  <si>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</si>
  <si>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</si>
  <si>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91.0.00.00000</t>
  </si>
  <si>
    <t>Расходы на содержание органов местного самоуправления и обеспечение их функций</t>
  </si>
  <si>
    <t>91.0.00.91010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</si>
  <si>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фондами.</t>
  </si>
  <si>
    <t>100</t>
  </si>
  <si>
    <t>Функционирование законодательных (представительных) органов государственной власти и представительных органов  муниципальных образований</t>
  </si>
  <si>
    <t>03</t>
  </si>
  <si>
    <t xml:space="preserve"> </t>
  </si>
  <si>
    <t>Представительный орган муниципального образования</t>
  </si>
  <si>
    <t>92.0.00.00000</t>
  </si>
  <si>
    <t>Депутаты представительного органа</t>
  </si>
  <si>
    <t>92.1.00.00000</t>
  </si>
  <si>
    <t>92.1.00.91010</t>
  </si>
  <si>
    <t>Аппарат представительного органа</t>
  </si>
  <si>
    <t>92.2.00.00000</t>
  </si>
  <si>
    <t>92.2.00.91010</t>
  </si>
  <si>
    <t>Закупка товаров, работ и услуг для обеспечения государственных (муниципальных) нужд</t>
  </si>
  <si>
    <t>200</t>
  </si>
  <si>
    <t>Функционирование  Правительства Российской Федерации, высших исполнительных органов субъектов Российской Федерации, местных администраций</t>
  </si>
  <si>
    <t>630</t>
  </si>
  <si>
    <t>04</t>
  </si>
  <si>
    <t xml:space="preserve"> Муниципальная программа  "Возмещение части затрат  органов местного самоуправления поселений муниципального района "Заполярный район" на 2024-2030 годы" </t>
  </si>
  <si>
    <t>43.0.00.00000</t>
  </si>
  <si>
    <t>Иные межбюджетные трансферты на оплату коммунальных услуг и приобретение твердого топлива</t>
  </si>
  <si>
    <t>43.0.00.89350</t>
  </si>
  <si>
    <t>Администрация поселения</t>
  </si>
  <si>
    <t>93.0.00.00000</t>
  </si>
  <si>
    <t>93.0.00.91010</t>
  </si>
  <si>
    <t>Иные бюджетные ассигнования</t>
  </si>
  <si>
    <t>800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</si>
  <si>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</si>
  <si>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</si>
  <si>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непрограммные расходы</t>
  </si>
  <si>
    <t>98.0.00.00000</t>
  </si>
  <si>
    <t>Межбюджетные трансферты из бюджета поселения</t>
  </si>
  <si>
    <t>98.0.00.99000</t>
  </si>
  <si>
    <t>Иные межбюджетные трансферты для выполнения переданных полномочий контроль-счетного органа поселения по осуществлению внешнего муниципального финансового контроля</t>
  </si>
  <si>
    <t>98.0.00.99110</t>
  </si>
  <si>
    <t>Межбюджетные трансферты</t>
  </si>
  <si>
    <t>500</t>
  </si>
  <si>
    <t>Обеспечение проведения выборов и референдумов</t>
  </si>
  <si>
    <t>07</t>
  </si>
  <si>
    <t>МП "Возмещение части затрат  органов местного самоуправления поселений муниципального района "Заполярный район" на 2024-2030 годы"</t>
  </si>
  <si>
    <t>Иные межбюджетные трансферты на организацию и проведение выборов депутатов представительных органов местного самоуправления и глав местных администраций</t>
  </si>
  <si>
    <t>43.0.00.89360</t>
  </si>
  <si>
    <t>Резервные фонды</t>
  </si>
  <si>
    <t>11</t>
  </si>
  <si>
    <t>Резервный фонд местной администрации</t>
  </si>
  <si>
    <t>90.0.00.00000</t>
  </si>
  <si>
    <t xml:space="preserve">Резервный фонд </t>
  </si>
  <si>
    <t>90.0.00.90010</t>
  </si>
  <si>
    <t>Другие общегосударственные вопросы</t>
  </si>
  <si>
    <t>13</t>
  </si>
  <si>
    <t>Муниципальная программа" Управление муниципальным имуществом муниципального района "Заполярный район" на  2022-2030 годы"</t>
  </si>
  <si>
    <t>42.0.00.00000</t>
  </si>
  <si>
    <t>Иные межбюджетные трансферты в рамках МП «Управление муниципальным имуществом муниципального района "Заполярный район" на  2022-2030 годы"</t>
  </si>
  <si>
    <t>42.0.00.89210</t>
  </si>
  <si>
    <t>Выполнение работ по гидравлической промывке, испытаний на плотность и прочность системы отопления потребителя тепловой энергии</t>
  </si>
  <si>
    <t xml:space="preserve">Муниципальная программа "Развитие транспортной инфраструктуры муниципального района "Заполярный район" на 2021-2030 годы" </t>
  </si>
  <si>
    <t>39.0.00.00000</t>
  </si>
  <si>
    <t>39.0.00.89290</t>
  </si>
  <si>
    <t>Выполнение переданных государственных полномочий</t>
  </si>
  <si>
    <t>95.0.00.00000</t>
  </si>
  <si>
    <t>95.0.00.79210</t>
  </si>
  <si>
    <t>Уплата членских взносов в ассоциацию "Совет муниципальных образований Ненецкого автономного округа".</t>
  </si>
  <si>
    <t>98.0.00.91040</t>
  </si>
  <si>
    <t>Содержание зданий и сооружений на территории взлетно-посадочных полос и вертолетных площадок</t>
  </si>
  <si>
    <t>98.0.00.91080</t>
  </si>
  <si>
    <t>Оценка недвижимости, признание прав и регулирование отношений по государственной и  муниципальной собственности</t>
  </si>
  <si>
    <t>98.0.00.91090</t>
  </si>
  <si>
    <t>Эксплуатационные и иные расходы по содержанию объектов муниципальной казны</t>
  </si>
  <si>
    <t>98.0.00.91100</t>
  </si>
  <si>
    <t>Уплата взносов на капитальный ремонт по помещениям в многоквартирных домах включенных в региональную программу капитального ремонта, находящимся в собственности муниципального образования</t>
  </si>
  <si>
    <t>98.0.00.91110</t>
  </si>
  <si>
    <t>НАЦИОНАЛЬНАЯ ОБОРОНА</t>
  </si>
  <si>
    <t>00</t>
  </si>
  <si>
    <t>Мобилизационная и вневойсковая подготовка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</si>
  <si>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</si>
  <si>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95.0.00.51180</t>
  </si>
  <si>
    <t>НАЦИОНАЛЬНАЯ БЕЗОПАСНОСТЬ И ПРАВООХРАНИТЕЛЬНАЯ ДЕЯТЕЛЬНОСТЬ</t>
  </si>
  <si>
    <t>Гражданская оборона</t>
  </si>
  <si>
    <t>09</t>
  </si>
  <si>
    <t>Муниципальная программа "Возмещение части затрат органов местного самоуправления поселений муниципального района "Заполярный район" на 2024-2030 годы"</t>
  </si>
  <si>
    <t xml:space="preserve">Иные межбюджетные трансферты на оплату коммунальных услуг и приобретение твердого топлива </t>
  </si>
  <si>
    <t>Муниципальная программа "Безопасность на территории муниципального района "Заполярный район" на 2019-2030 годы"</t>
  </si>
  <si>
    <t>33.0.00.00000</t>
  </si>
  <si>
    <t>33.0.00.89240</t>
  </si>
  <si>
    <t xml:space="preserve">Поддержание в постоянной готовности местной автоматизированной системы централизованного оповещения гражданской обороны муниципального района "Заполярный район" в муниципальных образованиях 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</si>
  <si>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</si>
  <si>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</si>
  <si>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r>
      <rPr>
        <u/>
        <sz val="10"/>
        <rFont val="Times New Roman"/>
        <family val="1"/>
        <charset val="204"/>
      </rPr>
      <t xml:space="preserve">Мероприятие </t>
    </r>
    <r>
      <rPr>
        <sz val="10"/>
        <rFont val="Times New Roman"/>
        <family val="1"/>
        <charset val="204"/>
      </rPr>
      <t>"Поставка мотопомпы бензиновой в п.Хонгурей Сельского поселения "Пустозерский сельсовет" ЗР НАО</t>
    </r>
  </si>
  <si>
    <t>Обеспечение пожарной безопасности</t>
  </si>
  <si>
    <t>98.0.00.92010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</si>
  <si>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</si>
  <si>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</si>
  <si>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</si>
  <si>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Транспорт</t>
  </si>
  <si>
    <t>08</t>
  </si>
  <si>
    <t>Муниципальная программа  "Развитие транспортной инфраструктуры   муниципального района  "Заполярный район" на 2021-2030 годы"</t>
  </si>
  <si>
    <t>Иные межбюджетные трансферты в рамках МП "Развитие транспортной инфраструктуры   муниципального района  "Заполярный район" на 2021-2030 годы" в том числе:</t>
  </si>
  <si>
    <t>Содержание авиаплощадок в поселениях Заполярного района</t>
  </si>
  <si>
    <t>Устройство вертолетной площадки с обустройством сигнального оборудования  в с. Оксино Сельского поселения "Пустозерский сельсовет" ЗР НАО</t>
  </si>
  <si>
    <t>Дорожное хозяйство (дорожные фонды)</t>
  </si>
  <si>
    <t>Иные межбюджетные трансферты на ремонт и содержание автомобильных дорог общего пользования местного значения за счет базового объема бюджетных ассигнований дорожного фонда Заполярного района</t>
  </si>
  <si>
    <t>39.0.00.9Д110</t>
  </si>
  <si>
    <t>Иные межбюджетные трансферты на ремонт и содержание автомобильных дорог общего пользования местного значения за счет бюджетных ассигнований дорожного фонда Заполярного района</t>
  </si>
  <si>
    <t>39.0.00.9Д120</t>
  </si>
  <si>
    <t xml:space="preserve"> Сельское поселение "Пустозерский сельсовет" ЗР НАО Мероприятие "Текущий ремонт участка автомобильной дороги общего пользования местного значения «с. Оксино-аэропорт» (участок от дома № 25 до дома № 81/1) Сельского поселения «Пустозерский сельсовет» ЗР НАО</t>
  </si>
  <si>
    <t>Мероприятия в области национальной экономики</t>
  </si>
  <si>
    <t>98.0.00.9Д020</t>
  </si>
  <si>
    <t>Муниципальный дорожный фонд</t>
  </si>
  <si>
    <t>Другие вопросы в области национальной экономики</t>
  </si>
  <si>
    <t>12</t>
  </si>
  <si>
    <t>Муниципальные программы</t>
  </si>
  <si>
    <t>50.0.00.00000</t>
  </si>
  <si>
    <t>Муниципальная программа «Развитие малого и среднего предпринимательства на территории Сельского поселения «Пустозерский сельсовет» Заполярного района Ненецкого автономного округа на 2025-2027 годы"</t>
  </si>
  <si>
    <t>50.0.00.93010</t>
  </si>
  <si>
    <t>Мероприятия по землеустройству  и землепользованию</t>
  </si>
  <si>
    <t>98.0.00.93020</t>
  </si>
  <si>
    <t xml:space="preserve">ЖИЛИЩНО-КОММУНАЛЬНОЕ ХОЗЯЙСТВО </t>
  </si>
  <si>
    <t>05</t>
  </si>
  <si>
    <t>Жилищное хозяйство</t>
  </si>
  <si>
    <t xml:space="preserve">Муниципальная программа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2020-2030 годы" </t>
  </si>
  <si>
    <t>35.0.00.00000</t>
  </si>
  <si>
    <t>35.0.00.89250</t>
  </si>
  <si>
    <t xml:space="preserve">Сельское поселение "Пустозерский сельсовет" ЗР НАО
Мероприятие "Капитальный ремонт жилого дома №41 в п.Хонгурей Сельского поселения "Пустозерский сельсовет" ЗР НАО"
</t>
  </si>
  <si>
    <t xml:space="preserve"> Сельское поселение "Пустозерский сельсовет" ЗР НАО
Мероприятие "Капитальный ремонт квартиры №3 в многоквартирном доме № 25 в  с.Оксино  Сельского поселения "Пустозерский сельсовет" ЗР НАО"
</t>
  </si>
  <si>
    <t xml:space="preserve"> Сельское поселение "Пустозерский сельсовет" ЗР НАО
Мероприятие "Приобретение квартиры в с. Оксино Сельского поселения «Пустозерский сельсовет» ЗР НАО"
</t>
  </si>
  <si>
    <t>Капитальные вложения в объекты государственной (муниципальной) собственности</t>
  </si>
  <si>
    <t>400</t>
  </si>
  <si>
    <t>Мероприятия в области жилищного хозяйства</t>
  </si>
  <si>
    <t>98.0.00.96100</t>
  </si>
  <si>
    <t>Текущий ремонт муниципального жилищного фонда</t>
  </si>
  <si>
    <t>98.0.00.96110</t>
  </si>
  <si>
    <t>Другие мероприятия в области жилищного хозяйства</t>
  </si>
  <si>
    <t>98.0.00. 96130</t>
  </si>
  <si>
    <t>98.0.00.96130</t>
  </si>
  <si>
    <t>Коммунальное хозяйство</t>
  </si>
  <si>
    <t xml:space="preserve"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 на 2021-2030 годы" </t>
  </si>
  <si>
    <t>32.0.00.00000</t>
  </si>
  <si>
    <t>32.0.00.89230</t>
  </si>
  <si>
    <t>Предоставление  муниципальным  образованиям иных межбюджетных трансфертов  на возмещение недополученных доходов или финансовое возмещение затрат, возникающих при оказании жителям поселения услуг общественных бань</t>
  </si>
  <si>
    <t>Муниципальная программа "Развитие коммунальной инфраструктуры  муниципального района "Заполярный район" на 2020-2030 годы"</t>
  </si>
  <si>
    <t>36.0.00.00000</t>
  </si>
  <si>
    <t xml:space="preserve">Иные межбюджетные трансферты в рамках МП "Развитие коммунальной инфраструктуры  муниципального района "Заполярный район" на 2020-2030 годы" в т.ч.: </t>
  </si>
  <si>
    <t>36.0.00.89260</t>
  </si>
  <si>
    <t>Муниципальная программа "Обеспечение населения муниципального района "Заполярный район" чистой водой" на 2021 - 2030 годы"</t>
  </si>
  <si>
    <t>38.0.00.00000</t>
  </si>
  <si>
    <t>Иные межбюджетные трансферты в рамках МП "Обеспечение населения муниципального района "Заполярный район" чистой водой" на 2021 - 2030 годы"в том числе:</t>
  </si>
  <si>
    <t>38.0.00.89280</t>
  </si>
  <si>
    <t>Создание условий для обеспечения населения чистой водой 
Мероприятие "Разработка проекта зон санитарной охраны поверхностного источника водоснабжения и водопроводов питьевого назначения в п. Хонгурей Сельского поселения «Пустозерский сельсовет» ЗР НАО"</t>
  </si>
  <si>
    <t>Другие  непрограммные  расходы</t>
  </si>
  <si>
    <t>Исполнение судебных решений</t>
  </si>
  <si>
    <t>98.0.00.91030</t>
  </si>
  <si>
    <t>Благоустройство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</si>
  <si>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 годы"</t>
  </si>
  <si>
    <t>Иные межбюджетные трансферты в рамках МП  "Развитие социальной инфраструктуры и создание комфортных условий проживания  на территории муниципального района "Заполярный район" на 2021-2030 годы" в том числе:</t>
  </si>
  <si>
    <t>Благоустройство территорий поселений</t>
  </si>
  <si>
    <t>МП "Благоустройство территории Сельского поселения "Пустозерский сельсовет" ЗР НАО на 2024-2026 годы"</t>
  </si>
  <si>
    <t>53.0.00.00000</t>
  </si>
  <si>
    <t>Мероприятия в области благоустройства в рамках муниципальной программы "Благоустройство территории Сельского поселения "Пустозерский сельсовет" ЗР НАО на 2024-2026 годы"</t>
  </si>
  <si>
    <t>53.0.00.96300</t>
  </si>
  <si>
    <t>Содержание и ремонт тротуаров</t>
  </si>
  <si>
    <t>53.0.00.96320</t>
  </si>
  <si>
    <t>Озеленение</t>
  </si>
  <si>
    <t>53.0.00.96330</t>
  </si>
  <si>
    <t>Содержание мест захоронения на территории поселения</t>
  </si>
  <si>
    <t>53.0.00.96340</t>
  </si>
  <si>
    <t>Прочие мероприятия по благоустройству</t>
  </si>
  <si>
    <t>53.0.00.96360</t>
  </si>
  <si>
    <t>Мероприятия в области благоустройства</t>
  </si>
  <si>
    <t>98.0.00.96300</t>
  </si>
  <si>
    <t>98.0.00.96360</t>
  </si>
  <si>
    <t>Другие вопросы в области жилищно - коммунального хозяйства</t>
  </si>
  <si>
    <t>98.0.00.89140</t>
  </si>
  <si>
    <t>ОБРАЗОВАНИЕ</t>
  </si>
  <si>
    <t>Профессиональная подготовка, переподготовка и повышение квалификации</t>
  </si>
  <si>
    <t>Молодежная политика</t>
  </si>
  <si>
    <t>Муниципальная программа «Молодежная политика в  Сельском поселении «Пустозерский сельсовет» ЗР НАО на 2025-2027 годы»</t>
  </si>
  <si>
    <t>52.0.00.00000</t>
  </si>
  <si>
    <t>Мероприятия в рамках Муниципальной программы «Молодежная политика в  Сельском поселении «Пустозерский сельсовет» ЗР НАО на 2025-2027 годы"</t>
  </si>
  <si>
    <t>52.0.00.97010</t>
  </si>
  <si>
    <t>52.0.00. 97010</t>
  </si>
  <si>
    <t>КУЛЬТУРА, КИНЕМАТОГРАФИЯ</t>
  </si>
  <si>
    <t>Культура</t>
  </si>
  <si>
    <t xml:space="preserve"> Муниципальная программа "Развитие культуры на территории муниципального района"Заполярный район" на 2025-2035 годы"</t>
  </si>
  <si>
    <t>44.0.00.00000</t>
  </si>
  <si>
    <t>44.0.00.89370</t>
  </si>
  <si>
    <t xml:space="preserve">Организация культурно-досуговой деятельности населения </t>
  </si>
  <si>
    <t>СОЦИАЛЬНАЯ ПОЛИТИКА</t>
  </si>
  <si>
    <t xml:space="preserve">Пенсионное обеспечение </t>
  </si>
  <si>
    <t xml:space="preserve"> Муниципальная программа  "Возмещение части затрат  органов местного самоуправления поселений  муниципального района "Заполярный район" на 2024-2030 годы" </t>
  </si>
  <si>
    <t xml:space="preserve">Иные межбюджетные трансферты на пенсии за выслугу лет лицам, замещавшим должности муниципальной службы </t>
  </si>
  <si>
    <t>43.0.00.89330</t>
  </si>
  <si>
    <t>Социальное обеспечение и иные выплаты населению</t>
  </si>
  <si>
    <t>300</t>
  </si>
  <si>
    <t xml:space="preserve">Иные межбюджетные трансферты на пенсии за выслугу лет лицам, замещавшим  выборные должности </t>
  </si>
  <si>
    <t>43.0.00.89340</t>
  </si>
  <si>
    <t>Социальное обеспечение населения</t>
  </si>
  <si>
    <t>Резервный  фонд  местной  администрации</t>
  </si>
  <si>
    <t xml:space="preserve">Резервный  фонд  </t>
  </si>
  <si>
    <t>Социальное  обеспечение  и  иные  выплаты  населению</t>
  </si>
  <si>
    <t>Субвенция местным бюджетам на выполнение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</si>
  <si>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95.0.00.79230</t>
  </si>
  <si>
    <t>Другие вопросы в области социальной политики</t>
  </si>
  <si>
    <t>98.0.00.79530</t>
  </si>
  <si>
    <t>Софинансирование за счет средств бюджетов поселений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</si>
  <si>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98.0.00.S9530</t>
  </si>
  <si>
    <t>Физическая культура и спорт</t>
  </si>
  <si>
    <t>Физическая культура</t>
  </si>
  <si>
    <t xml:space="preserve">Муниципальная программа  «Сельское поселение «Пустозерский сельсовет» ЗР НАО  -  территория спортивного развития» на 2025-2027 годы»
</t>
  </si>
  <si>
    <t>51.0.00.00000</t>
  </si>
  <si>
    <t>Мероприятия в  рамках  Муниципальной  программы  «Сельское поселение «Пустозерский  сельсовет»  ЗР НАО  -  территория спортивного  развития»  на 2025-2027 годы»</t>
  </si>
  <si>
    <t>51.0.00.97020</t>
  </si>
  <si>
    <t>Массовый спорт</t>
  </si>
  <si>
    <t>45.0.00.0000</t>
  </si>
  <si>
    <t>Иные межбюджетные трансферты в рамках МП "Развитие физической культуры, спорта и повышение эффективности реализации молодежной политики на территории муниципального района «Заполярный район» на 2025-2035 годы», в том числе:</t>
  </si>
  <si>
    <t>45.0.00.89380</t>
  </si>
  <si>
    <t xml:space="preserve">Организация спортивной деятельности населения </t>
  </si>
  <si>
    <t xml:space="preserve">         Источники   внутреннего финансирования дефицита местного бюджета  на  2025 год </t>
  </si>
  <si>
    <t xml:space="preserve">Наименование </t>
  </si>
  <si>
    <t>Код бюджетной классификации источников внутреннего финансирования Российской Федерации</t>
  </si>
  <si>
    <t>Утверждено на 2025 год</t>
  </si>
  <si>
    <t>Источники внутреннего финансирования дефицитов бюджетов</t>
  </si>
  <si>
    <t>630 01 00 00 00 00 0000 000</t>
  </si>
  <si>
    <t>Изменение остатков средств на счетах по учету средств бюджетов</t>
  </si>
  <si>
    <t>630 01 05 00 00 00 0000 000</t>
  </si>
  <si>
    <t>Увеличение остатков средств бюджетов</t>
  </si>
  <si>
    <t>630 01 05 00 00 00 0000 500</t>
  </si>
  <si>
    <t>Увеличение прочих остатков средств бюджетов</t>
  </si>
  <si>
    <t>630 01 05 02 00 00 0000 500</t>
  </si>
  <si>
    <t xml:space="preserve">Увеличение прочих остатков  денежных средств бюджетов </t>
  </si>
  <si>
    <t>630 01 05 02 01 00 0000 510</t>
  </si>
  <si>
    <t>Увеличение прочих остатков денежных средств бюджетов сельских поселений</t>
  </si>
  <si>
    <t>630 01 05 02 01 10 0000 510</t>
  </si>
  <si>
    <t>Уменьшение остатков средств бюджетов</t>
  </si>
  <si>
    <t>630 01 05 00 00 00 0000 600</t>
  </si>
  <si>
    <t>Уменьшение прочих остатков средств бюджетов</t>
  </si>
  <si>
    <t>630 01 05 02 00 00 0000 600</t>
  </si>
  <si>
    <t>Уменьшение прочих остатков денежных средств бюджетов</t>
  </si>
  <si>
    <t>630 01 05 02 01 00 0000 610</t>
  </si>
  <si>
    <t>Уменьшение прочих остатков денежных средств бюджетов сельских поселений</t>
  </si>
  <si>
    <t>630 01 05 02 01 10 0000 610</t>
  </si>
  <si>
    <t>Сельское поселение "Пустозерский сельсовет" ЗР НАО Мероприятие "Текущий ремонт участка автомобильной дороги общего пользования местного значения «с. Оксино-аэропорт» (участок от дома № 81/1 до района дома № 162) Сельского поселения «Пустозерский сельсовет» ЗР НАО"</t>
  </si>
  <si>
    <t xml:space="preserve">000 2 02 29999 00 0000 150 </t>
  </si>
  <si>
    <t xml:space="preserve">000 2 02 29999 10 0000 150 </t>
  </si>
  <si>
    <t>Субсидии бюджетам муниципальных образований НАО на реализацию проектов по поддержке местных инициатив</t>
  </si>
  <si>
    <t xml:space="preserve">630 2 02 29999 10 0000 150 </t>
  </si>
  <si>
    <t>Мероприятие «Софинансирование проекта «Ремонт деревянных тротуаров в п. Хонгурей «Тротуар без барьеров»</t>
  </si>
  <si>
    <t>Софинансирование проекта «Ремонт деревянных тротуаров в п. Хонгурей «Тротуар без барьеров»</t>
  </si>
  <si>
    <t>Софинансирование проекта «Деревенские мосточки» (ремонт деревянных тротуаров в с. Оксино)</t>
  </si>
  <si>
    <t xml:space="preserve">Другие мероприятия за счет средств дорожного фонда. Сельское поселение "Пустозерский сельсовет" Заполярного района Ненецкого автономного округа 
Мероприятие «Текущий ремонт участка автомобильной дороги общего пользования местного значения «с. Оксино-аэропорт» (участок от дома № 81/1 до района дома № 162) Сельского поселения «Пустозерский сельсовет» ЗР НАО»
</t>
  </si>
  <si>
    <t>Мероприятие «Софинансирование проекта «Деревенские мосточки» (ремонт деревянных тротуаров в с. Оксино)»</t>
  </si>
  <si>
    <t>98.0.00.S9690</t>
  </si>
  <si>
    <t>Софинансирование за счет средств местного бюджета субсидии бюджетам муниципальных образований Ненецкого автономного округа на реализацию проектов по поддержке местных инициатив (проект «Ремонт деревянных тротуаров в п. Хонгурей «Тротуар без барьеров»)</t>
  </si>
  <si>
    <t>98.0.00.79690</t>
  </si>
  <si>
    <t>Субсидии бюджетам муниципальных образований Ненецкого автономного округа на реализацию проектов по поддержке местных инициатив (проект «Деревенские мосточки» (ремонт деревянных тротуаров в с. Оксино))</t>
  </si>
  <si>
    <t>Субсидии бюджетам муниципальных образований Ненецкого автономного округа на реализацию проектов по поддержке местных инициатив (проект «Ремонт деревянных тротуаров в п. Хонгурей «Тротуар без барьеров»)</t>
  </si>
  <si>
    <t>Доходы местного бюджета по кодам классификации доходов бюджетов на 2025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</si>
  <si>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лицом-налоговым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дивидендов.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</si>
  <si>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лицом- налоговым резидентом Российской Федерации в виде дивидендов)за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года.</t>
  </si>
  <si>
    <t xml:space="preserve">000 2 02 20000 00 0000 150 </t>
  </si>
  <si>
    <t xml:space="preserve">000 1 17 15000 00 0000 150 </t>
  </si>
  <si>
    <t>Инициативные платежи</t>
  </si>
  <si>
    <t xml:space="preserve">000 1 17 00000 00 0000 150 </t>
  </si>
  <si>
    <t>Прочие неналоговые платежи</t>
  </si>
  <si>
    <t xml:space="preserve">630 1 17 15030 10 0000 150 </t>
  </si>
  <si>
    <t>Инициативные платежи, зачисляемые в бюджеты сельских поселений».</t>
  </si>
  <si>
    <t>630 2 07 05030 10 0000 150</t>
  </si>
  <si>
    <t xml:space="preserve">                                                            Приложение 2                                           к решению Совета депутатов Сельского поселения "Пустозерский сельсовет"                       Заполярного района Ненецкого автономного округа   "О местном бюджете на 2025 год"                             от  30.04.2025 № 2</t>
  </si>
  <si>
    <t xml:space="preserve">                                                            Приложение 2                                           к решению Совета депутатов Сельского поселения "Пустозерский сельсовет"                       Заполярного района Ненецкого автономного округа   "О местном бюджете на 2025 год"                             от  27.12.2024 № 2</t>
  </si>
  <si>
    <t xml:space="preserve">                                                                 Приложение 3                                                        к решению Совета депутатов Сельского поселения "Пустозерский сельсовет "Заполярного района Ненецкого автономного округа "О местном бюджете на 2025 год"                  от  30.04.2025 № 2</t>
  </si>
  <si>
    <t xml:space="preserve">                                                                 Приложение 3                                           к решению Совета депутатов Сельского поселения "Пустозерский сельсовет "Заполярного района Ненецкого автономного округа "О местном бюджете на 2025 год"                  от  27.12.2024 № 2</t>
  </si>
  <si>
    <t>Софинансирование за счет средств местного бюджета субсидии бюджетам муниципальных образований Ненецкого автономного округа на реализацию проектов по поддержке местных инициатив (проект «Деревенские мосточки» (ремонт деревянных тротуаров в с. Оксино)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</si>
  <si>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1    к решению Совета депутатов
                  Сельского поселения «Пустозерский  сельсовет»
            Заполярного района Ненецкого автономного округа
«О  местном бюджете на 2025 год»                                                
                                                                                                                                                     от  30.04.2025 № 2  </t>
    </r>
    <r>
      <rPr>
        <sz val="9"/>
        <color rgb="FF0070C0"/>
        <rFont val="Times New Roman"/>
        <family val="1"/>
        <charset val="204"/>
      </rPr>
      <t xml:space="preserve">     </t>
    </r>
    <r>
      <rPr>
        <sz val="9"/>
        <rFont val="Times New Roman"/>
        <family val="1"/>
        <charset val="204"/>
      </rPr>
      <t xml:space="preserve">                                                                               
       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</si>
  <si>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1    к решению Совета депутатов
                  Сельского поселения «Пустозерский  сельсовет»
            Заполярного района Ненецкого автономного округа
«О  местном бюджете на 2025 год»                                                
                                                                                                                                                     от  27.12.2025 № 2                                                                                       
     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</si>
</sst>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\ ##0"/>
    <numFmt numFmtId="166" formatCode="#\ ##0.0"/>
    <numFmt numFmtId="167" formatCode="#,##0.0"/>
  </numFmts>
  <fonts count="25">
    <font>
      <sz val="10"/>
      <color theme="1"/>
      <name val="Arial Cyr"/>
    </font>
    <font>
      <sz val="10"/>
      <name val="Arial Cyr"/>
    </font>
    <font>
      <sz val="8"/>
      <name val="Arial Cyr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</font>
    <font>
      <sz val="10"/>
      <color rgb="FF0070C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2"/>
      <name val="Arial Cyr"/>
    </font>
    <font>
      <b/>
      <sz val="11"/>
      <name val="Times New Roman"/>
      <family val="1"/>
      <charset val="204"/>
    </font>
    <font>
      <sz val="9"/>
      <color indexed="2"/>
      <name val="Times New Roman"/>
      <family val="1"/>
      <charset val="204"/>
    </font>
    <font>
      <b/>
      <sz val="10"/>
      <color indexed="2"/>
      <name val="Times New Roman"/>
      <family val="1"/>
      <charset val="204"/>
    </font>
    <font>
      <sz val="10"/>
      <color indexed="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2"/>
      <name val="Arial Cyr"/>
    </font>
    <font>
      <b/>
      <sz val="8"/>
      <name val="Arial Cyr"/>
    </font>
    <font>
      <sz val="9"/>
      <color rgb="FF0070C0"/>
      <name val="Times New Roman"/>
      <family val="1"/>
      <charset val="204"/>
    </font>
    <font>
      <sz val="9"/>
      <name val="Arial Cyr"/>
    </font>
    <font>
      <u/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Arial Cyr"/>
      <charset val="204"/>
    </font>
    <font>
      <sz val="10"/>
      <color indexed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9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/>
    </xf>
    <xf numFmtId="164" fontId="4" fillId="2" borderId="1" xfId="0" applyNumberFormat="1" applyFont="1" applyFill="1" applyBorder="1" applyAlignment="1">
      <alignment horizontal="center" vertical="top"/>
    </xf>
    <xf numFmtId="0" fontId="8" fillId="0" borderId="0" xfId="0" applyFont="1"/>
    <xf numFmtId="165" fontId="3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164" fontId="5" fillId="2" borderId="1" xfId="0" applyNumberFormat="1" applyFont="1" applyFill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top"/>
    </xf>
    <xf numFmtId="0" fontId="5" fillId="0" borderId="0" xfId="0" applyFont="1" applyAlignment="1">
      <alignment vertical="top" wrapText="1"/>
    </xf>
    <xf numFmtId="165" fontId="6" fillId="2" borderId="1" xfId="0" applyNumberFormat="1" applyFont="1" applyFill="1" applyBorder="1" applyAlignment="1">
      <alignment horizontal="center" vertical="top"/>
    </xf>
    <xf numFmtId="164" fontId="9" fillId="0" borderId="4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164" fontId="5" fillId="3" borderId="1" xfId="0" applyNumberFormat="1" applyFont="1" applyFill="1" applyBorder="1" applyAlignment="1">
      <alignment horizontal="center" vertical="top"/>
    </xf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165" fontId="7" fillId="2" borderId="1" xfId="0" applyNumberFormat="1" applyFont="1" applyFill="1" applyBorder="1" applyAlignment="1">
      <alignment horizontal="center" vertical="top" wrapText="1"/>
    </xf>
    <xf numFmtId="165" fontId="3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top" wrapText="1"/>
    </xf>
    <xf numFmtId="0" fontId="11" fillId="0" borderId="0" xfId="0" applyFont="1"/>
    <xf numFmtId="164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top" wrapText="1"/>
    </xf>
    <xf numFmtId="164" fontId="4" fillId="3" borderId="1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top" wrapText="1"/>
    </xf>
    <xf numFmtId="0" fontId="7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0" fontId="12" fillId="3" borderId="8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top"/>
    </xf>
    <xf numFmtId="0" fontId="14" fillId="2" borderId="1" xfId="0" applyFont="1" applyFill="1" applyBorder="1" applyAlignment="1">
      <alignment horizontal="left" vertical="top" wrapText="1"/>
    </xf>
    <xf numFmtId="164" fontId="15" fillId="2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vertical="justify" wrapText="1"/>
    </xf>
    <xf numFmtId="0" fontId="3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vertical="top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top"/>
    </xf>
    <xf numFmtId="0" fontId="5" fillId="2" borderId="1" xfId="1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2" borderId="1" xfId="1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top"/>
    </xf>
    <xf numFmtId="164" fontId="5" fillId="2" borderId="2" xfId="0" applyNumberFormat="1" applyFont="1" applyFill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justify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/>
    <xf numFmtId="0" fontId="16" fillId="0" borderId="1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justify" wrapText="1"/>
    </xf>
    <xf numFmtId="0" fontId="6" fillId="2" borderId="1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2" fillId="0" borderId="0" xfId="0" applyFont="1"/>
    <xf numFmtId="0" fontId="0" fillId="0" borderId="0" xfId="0" applyAlignment="1">
      <alignment wrapText="1"/>
    </xf>
    <xf numFmtId="49" fontId="0" fillId="0" borderId="0" xfId="0" applyNumberFormat="1"/>
    <xf numFmtId="0" fontId="5" fillId="3" borderId="0" xfId="0" applyFont="1" applyFill="1" applyAlignment="1">
      <alignment horizontal="left" wrapText="1"/>
    </xf>
    <xf numFmtId="0" fontId="5" fillId="3" borderId="0" xfId="0" applyFont="1" applyFill="1" applyAlignment="1">
      <alignment vertical="top" wrapText="1"/>
    </xf>
    <xf numFmtId="0" fontId="5" fillId="3" borderId="1" xfId="0" applyFont="1" applyFill="1" applyBorder="1" applyAlignment="1">
      <alignment wrapText="1"/>
    </xf>
    <xf numFmtId="49" fontId="5" fillId="3" borderId="1" xfId="0" applyNumberFormat="1" applyFont="1" applyFill="1" applyBorder="1" applyAlignment="1">
      <alignment horizontal="center" wrapText="1"/>
    </xf>
    <xf numFmtId="49" fontId="4" fillId="3" borderId="1" xfId="0" applyNumberFormat="1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/>
      <protection locked="0"/>
    </xf>
    <xf numFmtId="166" fontId="7" fillId="3" borderId="1" xfId="0" applyNumberFormat="1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>
      <alignment horizontal="center" vertical="top" wrapText="1"/>
    </xf>
    <xf numFmtId="49" fontId="7" fillId="3" borderId="1" xfId="0" applyNumberFormat="1" applyFont="1" applyFill="1" applyBorder="1" applyAlignment="1" applyProtection="1">
      <alignment horizontal="center" vertical="top"/>
      <protection locked="0"/>
    </xf>
    <xf numFmtId="49" fontId="7" fillId="3" borderId="1" xfId="0" quotePrefix="1" applyNumberFormat="1" applyFont="1" applyFill="1" applyBorder="1" applyAlignment="1" applyProtection="1">
      <alignment horizontal="center" vertical="top"/>
      <protection locked="0"/>
    </xf>
    <xf numFmtId="49" fontId="5" fillId="3" borderId="1" xfId="0" applyNumberFormat="1" applyFont="1" applyFill="1" applyBorder="1" applyAlignment="1" applyProtection="1">
      <alignment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locked="0"/>
    </xf>
    <xf numFmtId="166" fontId="3" fillId="3" borderId="1" xfId="0" applyNumberFormat="1" applyFont="1" applyFill="1" applyBorder="1" applyAlignment="1" applyProtection="1">
      <alignment horizontal="center" vertical="top"/>
      <protection locked="0"/>
    </xf>
    <xf numFmtId="49" fontId="3" fillId="3" borderId="1" xfId="0" quotePrefix="1" applyNumberFormat="1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166" fontId="7" fillId="3" borderId="1" xfId="0" applyNumberFormat="1" applyFont="1" applyFill="1" applyBorder="1" applyAlignment="1" applyProtection="1">
      <alignment horizontal="center" vertical="center"/>
      <protection locked="0"/>
    </xf>
    <xf numFmtId="166" fontId="3" fillId="0" borderId="1" xfId="0" applyNumberFormat="1" applyFont="1" applyBorder="1" applyAlignment="1" applyProtection="1">
      <alignment horizontal="center" vertical="top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49" fontId="15" fillId="3" borderId="1" xfId="0" applyNumberFormat="1" applyFont="1" applyFill="1" applyBorder="1" applyAlignment="1" applyProtection="1">
      <alignment vertical="top" wrapText="1"/>
      <protection locked="0"/>
    </xf>
    <xf numFmtId="49" fontId="13" fillId="3" borderId="1" xfId="0" applyNumberFormat="1" applyFont="1" applyFill="1" applyBorder="1" applyAlignment="1" applyProtection="1">
      <alignment horizontal="center" vertical="top" wrapText="1"/>
      <protection locked="0"/>
    </xf>
    <xf numFmtId="49" fontId="13" fillId="3" borderId="1" xfId="0" applyNumberFormat="1" applyFont="1" applyFill="1" applyBorder="1" applyAlignment="1" applyProtection="1">
      <alignment horizontal="center" vertical="top"/>
      <protection locked="0"/>
    </xf>
    <xf numFmtId="166" fontId="13" fillId="3" borderId="1" xfId="0" applyNumberFormat="1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vertical="justify" wrapText="1"/>
    </xf>
    <xf numFmtId="0" fontId="3" fillId="3" borderId="1" xfId="0" applyFont="1" applyFill="1" applyBorder="1" applyAlignment="1">
      <alignment horizontal="center" vertical="top"/>
    </xf>
    <xf numFmtId="0" fontId="3" fillId="3" borderId="0" xfId="0" applyFont="1" applyFill="1" applyAlignment="1">
      <alignment horizontal="center" vertical="top"/>
    </xf>
    <xf numFmtId="0" fontId="4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166" fontId="3" fillId="4" borderId="1" xfId="0" applyNumberFormat="1" applyFont="1" applyFill="1" applyBorder="1" applyAlignment="1" applyProtection="1">
      <alignment horizontal="center" vertical="top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vertical="justify" wrapText="1"/>
    </xf>
    <xf numFmtId="49" fontId="3" fillId="0" borderId="1" xfId="0" applyNumberFormat="1" applyFont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6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top"/>
    </xf>
    <xf numFmtId="49" fontId="3" fillId="3" borderId="0" xfId="0" applyNumberFormat="1" applyFont="1" applyFill="1" applyAlignment="1" applyProtection="1">
      <alignment horizontal="center" vertical="top"/>
      <protection locked="0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 applyProtection="1">
      <alignment horizontal="center" vertical="top" wrapText="1"/>
      <protection locked="0"/>
    </xf>
    <xf numFmtId="49" fontId="7" fillId="0" borderId="1" xfId="0" applyNumberFormat="1" applyFont="1" applyBorder="1" applyAlignment="1" applyProtection="1">
      <alignment horizontal="center" vertical="top"/>
      <protection locked="0"/>
    </xf>
    <xf numFmtId="0" fontId="0" fillId="3" borderId="0" xfId="0" applyFill="1"/>
    <xf numFmtId="49" fontId="5" fillId="0" borderId="1" xfId="0" applyNumberFormat="1" applyFont="1" applyBorder="1" applyAlignment="1" applyProtection="1">
      <alignment vertical="top" wrapText="1"/>
      <protection locked="0"/>
    </xf>
    <xf numFmtId="49" fontId="4" fillId="0" borderId="1" xfId="0" applyNumberFormat="1" applyFont="1" applyBorder="1" applyAlignment="1" applyProtection="1">
      <alignment vertical="top" wrapText="1"/>
      <protection locked="0"/>
    </xf>
    <xf numFmtId="49" fontId="3" fillId="3" borderId="11" xfId="0" applyNumberFormat="1" applyFont="1" applyFill="1" applyBorder="1" applyAlignment="1" applyProtection="1">
      <alignment horizontal="center" vertical="top"/>
      <protection locked="0"/>
    </xf>
    <xf numFmtId="0" fontId="7" fillId="3" borderId="0" xfId="0" applyFont="1" applyFill="1" applyAlignment="1">
      <alignment horizontal="center" vertical="top"/>
    </xf>
    <xf numFmtId="49" fontId="4" fillId="3" borderId="1" xfId="2" applyNumberFormat="1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>
      <alignment vertical="top"/>
    </xf>
    <xf numFmtId="0" fontId="5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right" wrapText="1"/>
    </xf>
    <xf numFmtId="0" fontId="5" fillId="3" borderId="0" xfId="0" applyFont="1" applyFill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20" fillId="0" borderId="0" xfId="0" applyFont="1"/>
    <xf numFmtId="166" fontId="3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horizontal="center"/>
    </xf>
    <xf numFmtId="166" fontId="4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6" fontId="5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164" fontId="5" fillId="5" borderId="5" xfId="0" applyNumberFormat="1" applyFont="1" applyFill="1" applyBorder="1" applyAlignment="1">
      <alignment horizontal="center" vertical="top"/>
    </xf>
    <xf numFmtId="0" fontId="3" fillId="0" borderId="5" xfId="0" applyFont="1" applyBorder="1" applyAlignment="1">
      <alignment vertical="justify" wrapText="1"/>
    </xf>
    <xf numFmtId="0" fontId="3" fillId="0" borderId="10" xfId="0" applyFont="1" applyBorder="1" applyAlignment="1">
      <alignment vertical="justify" wrapText="1"/>
    </xf>
    <xf numFmtId="164" fontId="5" fillId="0" borderId="1" xfId="0" applyNumberFormat="1" applyFont="1" applyFill="1" applyBorder="1" applyAlignment="1">
      <alignment horizontal="center" vertical="top"/>
    </xf>
    <xf numFmtId="49" fontId="3" fillId="3" borderId="5" xfId="0" applyNumberFormat="1" applyFont="1" applyFill="1" applyBorder="1" applyAlignment="1" applyProtection="1">
      <alignment horizontal="center" vertical="top"/>
      <protection locked="0"/>
    </xf>
    <xf numFmtId="0" fontId="3" fillId="6" borderId="8" xfId="0" applyFont="1" applyFill="1" applyBorder="1" applyAlignment="1">
      <alignment horizontal="left" vertical="top" wrapText="1"/>
    </xf>
    <xf numFmtId="0" fontId="22" fillId="7" borderId="0" xfId="0" applyFont="1" applyFill="1" applyAlignment="1">
      <alignment wrapText="1"/>
    </xf>
    <xf numFmtId="49" fontId="3" fillId="7" borderId="5" xfId="0" applyNumberFormat="1" applyFont="1" applyFill="1" applyBorder="1" applyAlignment="1" applyProtection="1">
      <alignment horizontal="center" vertical="top" wrapText="1"/>
      <protection locked="0"/>
    </xf>
    <xf numFmtId="49" fontId="3" fillId="7" borderId="5" xfId="0" applyNumberFormat="1" applyFont="1" applyFill="1" applyBorder="1" applyAlignment="1" applyProtection="1">
      <alignment horizontal="center" vertical="top"/>
      <protection locked="0"/>
    </xf>
    <xf numFmtId="49" fontId="7" fillId="7" borderId="5" xfId="0" applyNumberFormat="1" applyFont="1" applyFill="1" applyBorder="1" applyAlignment="1" applyProtection="1">
      <alignment horizontal="center" vertical="top"/>
      <protection locked="0"/>
    </xf>
    <xf numFmtId="167" fontId="3" fillId="7" borderId="5" xfId="0" applyNumberFormat="1" applyFont="1" applyFill="1" applyBorder="1" applyAlignment="1" applyProtection="1">
      <alignment horizontal="center" vertical="top"/>
      <protection locked="0"/>
    </xf>
    <xf numFmtId="0" fontId="23" fillId="0" borderId="0" xfId="0" applyFont="1"/>
    <xf numFmtId="0" fontId="24" fillId="0" borderId="0" xfId="0" applyFont="1"/>
    <xf numFmtId="49" fontId="3" fillId="7" borderId="5" xfId="0" applyNumberFormat="1" applyFont="1" applyFill="1" applyBorder="1" applyAlignment="1" applyProtection="1">
      <alignment vertical="top" wrapText="1"/>
      <protection locked="0"/>
    </xf>
    <xf numFmtId="0" fontId="22" fillId="7" borderId="5" xfId="0" applyFont="1" applyFill="1" applyBorder="1" applyAlignment="1">
      <alignment wrapText="1"/>
    </xf>
    <xf numFmtId="167" fontId="3" fillId="5" borderId="5" xfId="0" applyNumberFormat="1" applyFont="1" applyFill="1" applyBorder="1" applyAlignment="1" applyProtection="1">
      <alignment horizontal="center" vertical="top"/>
      <protection locked="0"/>
    </xf>
    <xf numFmtId="49" fontId="7" fillId="5" borderId="5" xfId="0" applyNumberFormat="1" applyFont="1" applyFill="1" applyBorder="1" applyAlignment="1" applyProtection="1">
      <alignment horizontal="center" vertical="top" wrapText="1"/>
      <protection locked="0"/>
    </xf>
    <xf numFmtId="49" fontId="7" fillId="5" borderId="5" xfId="0" applyNumberFormat="1" applyFont="1" applyFill="1" applyBorder="1" applyAlignment="1" applyProtection="1">
      <alignment horizontal="center" vertical="top"/>
      <protection locked="0"/>
    </xf>
    <xf numFmtId="49" fontId="3" fillId="5" borderId="5" xfId="0" applyNumberFormat="1" applyFont="1" applyFill="1" applyBorder="1" applyAlignment="1" applyProtection="1">
      <alignment vertical="top" wrapText="1"/>
      <protection locked="0"/>
    </xf>
    <xf numFmtId="49" fontId="3" fillId="5" borderId="5" xfId="0" applyNumberFormat="1" applyFont="1" applyFill="1" applyBorder="1" applyAlignment="1" applyProtection="1">
      <alignment horizontal="center" vertical="top" wrapText="1"/>
      <protection locked="0"/>
    </xf>
    <xf numFmtId="49" fontId="3" fillId="5" borderId="5" xfId="0" applyNumberFormat="1" applyFont="1" applyFill="1" applyBorder="1" applyAlignment="1" applyProtection="1">
      <alignment horizontal="center" vertical="top"/>
      <protection locked="0"/>
    </xf>
    <xf numFmtId="0" fontId="5" fillId="3" borderId="0" xfId="0" applyFont="1" applyFill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164" fontId="5" fillId="7" borderId="5" xfId="0" applyNumberFormat="1" applyFont="1" applyFill="1" applyBorder="1" applyAlignment="1">
      <alignment horizontal="center" vertical="top"/>
    </xf>
    <xf numFmtId="0" fontId="5" fillId="3" borderId="5" xfId="0" applyFont="1" applyFill="1" applyBorder="1" applyAlignment="1">
      <alignment vertical="top" wrapText="1"/>
    </xf>
    <xf numFmtId="0" fontId="3" fillId="7" borderId="1" xfId="0" applyFont="1" applyFill="1" applyBorder="1" applyAlignment="1">
      <alignment horizontal="center" vertical="top"/>
    </xf>
    <xf numFmtId="166" fontId="3" fillId="3" borderId="5" xfId="0" applyNumberFormat="1" applyFont="1" applyFill="1" applyBorder="1" applyAlignment="1" applyProtection="1">
      <alignment horizontal="center" vertical="top"/>
      <protection locked="0"/>
    </xf>
    <xf numFmtId="166" fontId="19" fillId="0" borderId="0" xfId="0" applyNumberFormat="1" applyFont="1" applyBorder="1" applyAlignment="1" applyProtection="1">
      <alignment horizontal="center" vertical="top"/>
      <protection locked="0"/>
    </xf>
    <xf numFmtId="49" fontId="5" fillId="7" borderId="1" xfId="0" applyNumberFormat="1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164" fontId="5" fillId="3" borderId="1" xfId="0" applyNumberFormat="1" applyFont="1" applyFill="1" applyBorder="1" applyAlignment="1">
      <alignment horizontal="center" vertical="center"/>
    </xf>
    <xf numFmtId="0" fontId="5" fillId="7" borderId="5" xfId="0" applyFont="1" applyFill="1" applyBorder="1" applyAlignment="1">
      <alignment vertical="top" wrapText="1"/>
    </xf>
    <xf numFmtId="164" fontId="4" fillId="7" borderId="2" xfId="0" applyNumberFormat="1" applyFont="1" applyFill="1" applyBorder="1" applyAlignment="1">
      <alignment horizontal="center" vertical="top"/>
    </xf>
    <xf numFmtId="0" fontId="5" fillId="7" borderId="1" xfId="0" applyFont="1" applyFill="1" applyBorder="1" applyAlignment="1">
      <alignment horizontal="left" vertical="top" wrapText="1"/>
    </xf>
    <xf numFmtId="164" fontId="5" fillId="7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3" borderId="0" xfId="0" applyFont="1" applyFill="1" applyAlignment="1">
      <alignment horizontal="right" vertical="top" wrapText="1"/>
    </xf>
    <xf numFmtId="0" fontId="12" fillId="3" borderId="8" xfId="0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wrapText="1"/>
    </xf>
    <xf numFmtId="49" fontId="5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5" fillId="3" borderId="1" xfId="0" applyNumberFormat="1" applyFont="1" applyFill="1" applyBorder="1" applyAlignment="1">
      <alignment horizontal="center" textRotation="90" wrapText="1"/>
    </xf>
    <xf numFmtId="49" fontId="5" fillId="3" borderId="1" xfId="0" applyNumberFormat="1" applyFont="1" applyFill="1" applyBorder="1" applyAlignment="1">
      <alignment horizontal="center" textRotation="90"/>
    </xf>
    <xf numFmtId="166" fontId="5" fillId="3" borderId="2" xfId="0" applyNumberFormat="1" applyFont="1" applyFill="1" applyBorder="1" applyAlignment="1" applyProtection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Приложение № 3- расходы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4"/>
  <sheetViews>
    <sheetView tabSelected="1" workbookViewId="0">
      <selection activeCell="B2" sqref="B2:C2"/>
    </sheetView>
  </sheetViews>
  <sheetFormatPr defaultColWidth="9" defaultRowHeight="13.2"/>
  <cols>
    <col min="1" max="1" width="24.33203125" customWidth="1"/>
    <col min="2" max="2" width="59.5546875" customWidth="1"/>
    <col min="3" max="3" width="22.33203125" customWidth="1"/>
    <col min="9" max="9" width="8.88671875" customWidth="1"/>
  </cols>
  <sheetData>
    <row r="1" spans="1:5" s="30" customFormat="1" ht="78" customHeight="1">
      <c r="A1" s="1"/>
      <c r="B1" s="189" t="s">
        <v>468</v>
      </c>
      <c r="C1" s="190"/>
    </row>
    <row r="2" spans="1:5" ht="72" customHeight="1">
      <c r="A2" s="1"/>
      <c r="B2" s="189" t="s">
        <v>469</v>
      </c>
      <c r="C2" s="191"/>
    </row>
    <row r="3" spans="1:5" ht="15.75" customHeight="1">
      <c r="A3" s="192" t="s">
        <v>452</v>
      </c>
      <c r="B3" s="192"/>
      <c r="C3" s="192"/>
    </row>
    <row r="4" spans="1:5" ht="11.25" customHeight="1">
      <c r="A4" s="2"/>
      <c r="B4" s="3"/>
      <c r="C4" s="3"/>
    </row>
    <row r="5" spans="1:5" ht="11.1" customHeight="1">
      <c r="A5" s="193" t="s">
        <v>0</v>
      </c>
      <c r="B5" s="194" t="s">
        <v>1</v>
      </c>
      <c r="C5" s="196" t="s">
        <v>2</v>
      </c>
    </row>
    <row r="6" spans="1:5" ht="27.75" customHeight="1">
      <c r="A6" s="193"/>
      <c r="B6" s="195"/>
      <c r="C6" s="197"/>
      <c r="E6" s="4"/>
    </row>
    <row r="7" spans="1:5">
      <c r="A7" s="5" t="s">
        <v>3</v>
      </c>
      <c r="B7" s="6" t="s">
        <v>4</v>
      </c>
      <c r="C7" s="7">
        <f>C8+C32+C35+C24+C44+C12+C18+C47</f>
        <v>6161.4999999999991</v>
      </c>
    </row>
    <row r="8" spans="1:5">
      <c r="A8" s="5" t="s">
        <v>5</v>
      </c>
      <c r="B8" s="6" t="s">
        <v>6</v>
      </c>
      <c r="C8" s="172">
        <f>C9</f>
        <v>1805</v>
      </c>
      <c r="D8" s="8"/>
    </row>
    <row r="9" spans="1:5">
      <c r="A9" s="9" t="s">
        <v>7</v>
      </c>
      <c r="B9" s="10" t="s">
        <v>8</v>
      </c>
      <c r="C9" s="11">
        <f>C10+C11</f>
        <v>1805</v>
      </c>
    </row>
    <row r="10" spans="1:5" ht="169.5" customHeight="1">
      <c r="A10" s="12" t="s">
        <v>9</v>
      </c>
      <c r="B10" s="180" t="s">
        <v>453</v>
      </c>
      <c r="C10" s="13">
        <v>1755</v>
      </c>
    </row>
    <row r="11" spans="1:5" ht="345.75" customHeight="1">
      <c r="A11" s="14" t="s">
        <v>10</v>
      </c>
      <c r="B11" s="22" t="s">
        <v>454</v>
      </c>
      <c r="C11" s="15">
        <v>50</v>
      </c>
    </row>
    <row r="12" spans="1:5" ht="26.4">
      <c r="A12" s="16" t="s">
        <v>11</v>
      </c>
      <c r="B12" s="17" t="s">
        <v>12</v>
      </c>
      <c r="C12" s="18">
        <f>C13</f>
        <v>473.40000000000003</v>
      </c>
    </row>
    <row r="13" spans="1:5" ht="27" customHeight="1">
      <c r="A13" s="19" t="s">
        <v>13</v>
      </c>
      <c r="B13" s="20" t="s">
        <v>14</v>
      </c>
      <c r="C13" s="21">
        <f>SUM(C14:C17)</f>
        <v>473.40000000000003</v>
      </c>
    </row>
    <row r="14" spans="1:5" ht="82.5" customHeight="1">
      <c r="A14" s="19" t="s">
        <v>15</v>
      </c>
      <c r="B14" s="22" t="s">
        <v>16</v>
      </c>
      <c r="C14" s="13">
        <v>252.2</v>
      </c>
    </row>
    <row r="15" spans="1:5" ht="94.5" customHeight="1">
      <c r="A15" s="19" t="s">
        <v>17</v>
      </c>
      <c r="B15" s="20" t="s">
        <v>18</v>
      </c>
      <c r="C15" s="13">
        <v>1.3</v>
      </c>
    </row>
    <row r="16" spans="1:5" ht="80.25" customHeight="1">
      <c r="A16" s="19" t="s">
        <v>19</v>
      </c>
      <c r="B16" s="22" t="s">
        <v>20</v>
      </c>
      <c r="C16" s="13">
        <v>259.10000000000002</v>
      </c>
    </row>
    <row r="17" spans="1:4" ht="105.9" customHeight="1">
      <c r="A17" s="19" t="s">
        <v>21</v>
      </c>
      <c r="B17" s="20" t="s">
        <v>22</v>
      </c>
      <c r="C17" s="13">
        <v>-39.200000000000003</v>
      </c>
    </row>
    <row r="18" spans="1:4">
      <c r="A18" s="16" t="s">
        <v>23</v>
      </c>
      <c r="B18" s="17" t="s">
        <v>24</v>
      </c>
      <c r="C18" s="18">
        <f>C19+C22</f>
        <v>2360.1999999999998</v>
      </c>
    </row>
    <row r="19" spans="1:4" ht="26.4">
      <c r="A19" s="16" t="s">
        <v>25</v>
      </c>
      <c r="B19" s="17" t="s">
        <v>26</v>
      </c>
      <c r="C19" s="18">
        <f>C20+C21</f>
        <v>360.2</v>
      </c>
    </row>
    <row r="20" spans="1:4" ht="26.4">
      <c r="A20" s="23" t="s">
        <v>27</v>
      </c>
      <c r="B20" s="20" t="s">
        <v>28</v>
      </c>
      <c r="C20" s="13">
        <v>250.7</v>
      </c>
      <c r="D20" s="24"/>
    </row>
    <row r="21" spans="1:4" ht="52.95" customHeight="1">
      <c r="A21" s="23" t="s">
        <v>29</v>
      </c>
      <c r="B21" s="25" t="s">
        <v>30</v>
      </c>
      <c r="C21" s="21">
        <v>109.5</v>
      </c>
    </row>
    <row r="22" spans="1:4">
      <c r="A22" s="26" t="s">
        <v>31</v>
      </c>
      <c r="B22" s="27" t="s">
        <v>32</v>
      </c>
      <c r="C22" s="7">
        <f>C23</f>
        <v>2000</v>
      </c>
    </row>
    <row r="23" spans="1:4" ht="13.8">
      <c r="A23" s="23" t="s">
        <v>33</v>
      </c>
      <c r="B23" s="28" t="s">
        <v>32</v>
      </c>
      <c r="C23" s="29">
        <v>2000</v>
      </c>
    </row>
    <row r="24" spans="1:4">
      <c r="A24" s="26" t="s">
        <v>34</v>
      </c>
      <c r="B24" s="6" t="s">
        <v>35</v>
      </c>
      <c r="C24" s="7">
        <f>C25+C27</f>
        <v>146.6</v>
      </c>
      <c r="D24" s="30"/>
    </row>
    <row r="25" spans="1:4">
      <c r="A25" s="26" t="s">
        <v>36</v>
      </c>
      <c r="B25" s="6" t="s">
        <v>37</v>
      </c>
      <c r="C25" s="7">
        <f>C26</f>
        <v>23</v>
      </c>
      <c r="D25" s="30"/>
    </row>
    <row r="26" spans="1:4" ht="40.5" customHeight="1">
      <c r="A26" s="9" t="s">
        <v>38</v>
      </c>
      <c r="B26" s="25" t="s">
        <v>39</v>
      </c>
      <c r="C26" s="21">
        <v>23</v>
      </c>
      <c r="D26" s="30"/>
    </row>
    <row r="27" spans="1:4">
      <c r="A27" s="26" t="s">
        <v>40</v>
      </c>
      <c r="B27" s="6" t="s">
        <v>41</v>
      </c>
      <c r="C27" s="7">
        <f>C28+C30</f>
        <v>123.6</v>
      </c>
      <c r="D27" s="30"/>
    </row>
    <row r="28" spans="1:4">
      <c r="A28" s="9" t="s">
        <v>42</v>
      </c>
      <c r="B28" s="25" t="s">
        <v>43</v>
      </c>
      <c r="C28" s="11">
        <f>C29</f>
        <v>56.6</v>
      </c>
      <c r="D28" s="30"/>
    </row>
    <row r="29" spans="1:4" ht="27.75" customHeight="1">
      <c r="A29" s="31" t="s">
        <v>44</v>
      </c>
      <c r="B29" s="25" t="s">
        <v>45</v>
      </c>
      <c r="C29" s="21">
        <v>56.6</v>
      </c>
      <c r="D29" s="30"/>
    </row>
    <row r="30" spans="1:4">
      <c r="A30" s="31" t="s">
        <v>46</v>
      </c>
      <c r="B30" s="25" t="s">
        <v>47</v>
      </c>
      <c r="C30" s="11">
        <f>C31</f>
        <v>67</v>
      </c>
      <c r="D30" s="30"/>
    </row>
    <row r="31" spans="1:4" ht="27.75" customHeight="1">
      <c r="A31" s="31" t="s">
        <v>48</v>
      </c>
      <c r="B31" s="25" t="s">
        <v>49</v>
      </c>
      <c r="C31" s="21">
        <v>67</v>
      </c>
      <c r="D31" s="30"/>
    </row>
    <row r="32" spans="1:4">
      <c r="A32" s="32" t="s">
        <v>50</v>
      </c>
      <c r="B32" s="27" t="s">
        <v>51</v>
      </c>
      <c r="C32" s="7">
        <f t="shared" ref="C32:C33" si="0">C33</f>
        <v>3</v>
      </c>
      <c r="D32" s="30"/>
    </row>
    <row r="33" spans="1:4" ht="39.6">
      <c r="A33" s="33" t="s">
        <v>52</v>
      </c>
      <c r="B33" s="25" t="s">
        <v>53</v>
      </c>
      <c r="C33" s="11">
        <f t="shared" si="0"/>
        <v>3</v>
      </c>
      <c r="D33" s="30"/>
    </row>
    <row r="34" spans="1:4" ht="53.4" customHeight="1">
      <c r="A34" s="33" t="s">
        <v>54</v>
      </c>
      <c r="B34" s="34" t="s">
        <v>55</v>
      </c>
      <c r="C34" s="21">
        <v>3</v>
      </c>
      <c r="D34" s="30"/>
    </row>
    <row r="35" spans="1:4" ht="26.4">
      <c r="A35" s="5" t="s">
        <v>56</v>
      </c>
      <c r="B35" s="27" t="s">
        <v>57</v>
      </c>
      <c r="C35" s="7">
        <f>C36+C41</f>
        <v>449.7</v>
      </c>
    </row>
    <row r="36" spans="1:4" ht="65.400000000000006" customHeight="1">
      <c r="A36" s="5" t="s">
        <v>58</v>
      </c>
      <c r="B36" s="27" t="s">
        <v>59</v>
      </c>
      <c r="C36" s="7">
        <f>C37+C39</f>
        <v>99.8</v>
      </c>
    </row>
    <row r="37" spans="1:4" ht="54" customHeight="1">
      <c r="A37" s="31" t="s">
        <v>60</v>
      </c>
      <c r="B37" s="25" t="s">
        <v>61</v>
      </c>
      <c r="C37" s="11">
        <f>C38</f>
        <v>54.9</v>
      </c>
      <c r="D37" s="35"/>
    </row>
    <row r="38" spans="1:4" ht="52.95" customHeight="1">
      <c r="A38" s="31" t="s">
        <v>62</v>
      </c>
      <c r="B38" s="25" t="s">
        <v>63</v>
      </c>
      <c r="C38" s="21">
        <v>54.9</v>
      </c>
      <c r="D38" s="35"/>
    </row>
    <row r="39" spans="1:4" ht="27" customHeight="1">
      <c r="A39" s="9" t="s">
        <v>64</v>
      </c>
      <c r="B39" s="25" t="s">
        <v>65</v>
      </c>
      <c r="C39" s="11">
        <f>C40</f>
        <v>44.9</v>
      </c>
      <c r="D39" s="35"/>
    </row>
    <row r="40" spans="1:4" ht="27.75" customHeight="1">
      <c r="A40" s="31" t="s">
        <v>66</v>
      </c>
      <c r="B40" s="25" t="s">
        <v>67</v>
      </c>
      <c r="C40" s="21">
        <v>44.9</v>
      </c>
      <c r="D40" s="35"/>
    </row>
    <row r="41" spans="1:4" ht="67.2" customHeight="1">
      <c r="A41" s="5" t="s">
        <v>68</v>
      </c>
      <c r="B41" s="27" t="s">
        <v>69</v>
      </c>
      <c r="C41" s="7">
        <f t="shared" ref="C41:C44" si="1">C42</f>
        <v>349.9</v>
      </c>
      <c r="D41" s="35"/>
    </row>
    <row r="42" spans="1:4" ht="67.5" customHeight="1">
      <c r="A42" s="31" t="s">
        <v>70</v>
      </c>
      <c r="B42" s="25" t="s">
        <v>71</v>
      </c>
      <c r="C42" s="11">
        <f t="shared" si="1"/>
        <v>349.9</v>
      </c>
      <c r="D42" s="35"/>
    </row>
    <row r="43" spans="1:4" ht="53.4" customHeight="1">
      <c r="A43" s="31" t="s">
        <v>72</v>
      </c>
      <c r="B43" s="25" t="s">
        <v>73</v>
      </c>
      <c r="C43" s="21">
        <v>349.9</v>
      </c>
      <c r="D43" s="35"/>
    </row>
    <row r="44" spans="1:4" ht="17.25" customHeight="1">
      <c r="A44" s="5" t="s">
        <v>74</v>
      </c>
      <c r="B44" s="27" t="s">
        <v>75</v>
      </c>
      <c r="C44" s="36">
        <f t="shared" si="1"/>
        <v>827.4</v>
      </c>
      <c r="D44" s="35"/>
    </row>
    <row r="45" spans="1:4" ht="18.600000000000001" customHeight="1">
      <c r="A45" s="31" t="s">
        <v>76</v>
      </c>
      <c r="B45" s="25" t="s">
        <v>77</v>
      </c>
      <c r="C45" s="11">
        <f>C46</f>
        <v>827.4</v>
      </c>
      <c r="D45" s="35"/>
    </row>
    <row r="46" spans="1:4" ht="27" customHeight="1">
      <c r="A46" s="37" t="s">
        <v>78</v>
      </c>
      <c r="B46" s="25" t="s">
        <v>79</v>
      </c>
      <c r="C46" s="21">
        <v>827.4</v>
      </c>
      <c r="D46" s="35"/>
    </row>
    <row r="47" spans="1:4" ht="15.75" customHeight="1">
      <c r="A47" s="181" t="s">
        <v>458</v>
      </c>
      <c r="B47" s="182" t="s">
        <v>459</v>
      </c>
      <c r="C47" s="7">
        <f>C48</f>
        <v>96.2</v>
      </c>
      <c r="D47" s="35"/>
    </row>
    <row r="48" spans="1:4" ht="19.5" customHeight="1">
      <c r="A48" s="37" t="s">
        <v>456</v>
      </c>
      <c r="B48" s="28" t="s">
        <v>457</v>
      </c>
      <c r="C48" s="11">
        <f>SUM(C49)</f>
        <v>96.2</v>
      </c>
      <c r="D48" s="35"/>
    </row>
    <row r="49" spans="1:4" ht="31.5" customHeight="1">
      <c r="A49" s="135" t="s">
        <v>460</v>
      </c>
      <c r="B49" s="183" t="s">
        <v>461</v>
      </c>
      <c r="C49" s="184">
        <v>96.2</v>
      </c>
      <c r="D49" s="35"/>
    </row>
    <row r="50" spans="1:4" ht="19.2" customHeight="1">
      <c r="A50" s="5" t="s">
        <v>80</v>
      </c>
      <c r="B50" s="6" t="s">
        <v>81</v>
      </c>
      <c r="C50" s="7">
        <f>C51+C124+C127</f>
        <v>66171.899999999994</v>
      </c>
    </row>
    <row r="51" spans="1:4" ht="28.2" customHeight="1">
      <c r="A51" s="5" t="s">
        <v>82</v>
      </c>
      <c r="B51" s="27" t="s">
        <v>83</v>
      </c>
      <c r="C51" s="7">
        <f>C52+C57+C62+C69</f>
        <v>66073.399999999994</v>
      </c>
    </row>
    <row r="52" spans="1:4" ht="26.4">
      <c r="A52" s="5" t="s">
        <v>84</v>
      </c>
      <c r="B52" s="27" t="s">
        <v>85</v>
      </c>
      <c r="C52" s="7">
        <f>C53+C55</f>
        <v>6712.8</v>
      </c>
      <c r="D52" s="35"/>
    </row>
    <row r="53" spans="1:4">
      <c r="A53" s="5" t="s">
        <v>86</v>
      </c>
      <c r="B53" s="27" t="s">
        <v>87</v>
      </c>
      <c r="C53" s="7">
        <f>C54</f>
        <v>2097.3000000000002</v>
      </c>
    </row>
    <row r="54" spans="1:4" ht="24" customHeight="1">
      <c r="A54" s="31" t="s">
        <v>88</v>
      </c>
      <c r="B54" s="41" t="s">
        <v>89</v>
      </c>
      <c r="C54" s="21">
        <v>2097.3000000000002</v>
      </c>
    </row>
    <row r="55" spans="1:4" ht="26.4" customHeight="1">
      <c r="A55" s="5" t="s">
        <v>90</v>
      </c>
      <c r="B55" s="42" t="s">
        <v>91</v>
      </c>
      <c r="C55" s="18">
        <f>C56</f>
        <v>4615.5</v>
      </c>
    </row>
    <row r="56" spans="1:4" ht="27" customHeight="1">
      <c r="A56" s="31" t="s">
        <v>92</v>
      </c>
      <c r="B56" s="43" t="s">
        <v>93</v>
      </c>
      <c r="C56" s="21">
        <v>4615.5</v>
      </c>
    </row>
    <row r="57" spans="1:4" ht="27" customHeight="1">
      <c r="A57" s="5" t="s">
        <v>455</v>
      </c>
      <c r="B57" s="44" t="s">
        <v>94</v>
      </c>
      <c r="C57" s="18">
        <f t="shared" ref="C57:C58" si="2">C58</f>
        <v>49.5</v>
      </c>
    </row>
    <row r="58" spans="1:4" ht="13.2" customHeight="1">
      <c r="A58" s="5" t="s">
        <v>438</v>
      </c>
      <c r="B58" s="45" t="s">
        <v>95</v>
      </c>
      <c r="C58" s="18">
        <f t="shared" si="2"/>
        <v>49.5</v>
      </c>
    </row>
    <row r="59" spans="1:4" ht="17.399999999999999" customHeight="1">
      <c r="A59" s="31" t="s">
        <v>439</v>
      </c>
      <c r="B59" s="46" t="s">
        <v>96</v>
      </c>
      <c r="C59" s="21">
        <f>C60+C61</f>
        <v>49.5</v>
      </c>
    </row>
    <row r="60" spans="1:4" ht="53.25" customHeight="1">
      <c r="A60" s="31" t="s">
        <v>439</v>
      </c>
      <c r="B60" s="47" t="s">
        <v>97</v>
      </c>
      <c r="C60" s="21">
        <v>49.5</v>
      </c>
    </row>
    <row r="61" spans="1:4" s="30" customFormat="1" ht="26.25" hidden="1" customHeight="1">
      <c r="A61" s="31" t="s">
        <v>441</v>
      </c>
      <c r="B61" s="155" t="s">
        <v>440</v>
      </c>
      <c r="C61" s="150">
        <v>0</v>
      </c>
    </row>
    <row r="62" spans="1:4" ht="26.4">
      <c r="A62" s="5" t="s">
        <v>98</v>
      </c>
      <c r="B62" s="27" t="s">
        <v>99</v>
      </c>
      <c r="C62" s="7">
        <f>C67+C63</f>
        <v>507.6</v>
      </c>
    </row>
    <row r="63" spans="1:4" ht="28.5" customHeight="1">
      <c r="A63" s="5" t="s">
        <v>100</v>
      </c>
      <c r="B63" s="27" t="s">
        <v>101</v>
      </c>
      <c r="C63" s="7">
        <f>C64</f>
        <v>211.3</v>
      </c>
    </row>
    <row r="64" spans="1:4" ht="29.25" customHeight="1">
      <c r="A64" s="31" t="s">
        <v>102</v>
      </c>
      <c r="B64" s="25" t="s">
        <v>103</v>
      </c>
      <c r="C64" s="11">
        <f>C65+C66</f>
        <v>211.3</v>
      </c>
    </row>
    <row r="65" spans="1:6" ht="40.200000000000003" customHeight="1">
      <c r="A65" s="31" t="s">
        <v>104</v>
      </c>
      <c r="B65" s="25" t="s">
        <v>105</v>
      </c>
      <c r="C65" s="11">
        <v>7.3</v>
      </c>
    </row>
    <row r="66" spans="1:6" ht="57.6" customHeight="1">
      <c r="A66" s="31" t="s">
        <v>104</v>
      </c>
      <c r="B66" s="25" t="s">
        <v>106</v>
      </c>
      <c r="C66" s="11">
        <v>204</v>
      </c>
      <c r="E66" s="35"/>
    </row>
    <row r="67" spans="1:6" ht="43.5" customHeight="1">
      <c r="A67" s="5" t="s">
        <v>107</v>
      </c>
      <c r="B67" s="27" t="s">
        <v>108</v>
      </c>
      <c r="C67" s="7">
        <f>C68</f>
        <v>296.3</v>
      </c>
      <c r="E67" s="35"/>
    </row>
    <row r="68" spans="1:6" ht="51" customHeight="1">
      <c r="A68" s="31" t="s">
        <v>109</v>
      </c>
      <c r="B68" s="25" t="s">
        <v>110</v>
      </c>
      <c r="C68" s="11">
        <v>296.3</v>
      </c>
      <c r="E68" s="35"/>
    </row>
    <row r="69" spans="1:6">
      <c r="A69" s="5" t="s">
        <v>111</v>
      </c>
      <c r="B69" s="27" t="s">
        <v>112</v>
      </c>
      <c r="C69" s="7">
        <f>SUM(C70+C86)</f>
        <v>58803.5</v>
      </c>
    </row>
    <row r="70" spans="1:6" ht="56.25" customHeight="1">
      <c r="A70" s="5" t="s">
        <v>113</v>
      </c>
      <c r="B70" s="48" t="s">
        <v>114</v>
      </c>
      <c r="C70" s="7">
        <f>C71</f>
        <v>740.2</v>
      </c>
    </row>
    <row r="71" spans="1:6" ht="52.8">
      <c r="A71" s="31" t="s">
        <v>115</v>
      </c>
      <c r="B71" s="49" t="s">
        <v>116</v>
      </c>
      <c r="C71" s="11">
        <f>C72+C77+C80</f>
        <v>740.2</v>
      </c>
    </row>
    <row r="72" spans="1:6" ht="38.25" customHeight="1">
      <c r="A72" s="5" t="s">
        <v>115</v>
      </c>
      <c r="B72" s="48" t="s">
        <v>117</v>
      </c>
      <c r="C72" s="7">
        <f>C73+C74+C75+C76</f>
        <v>398.20000000000005</v>
      </c>
      <c r="F72" s="35"/>
    </row>
    <row r="73" spans="1:6" ht="15" customHeight="1">
      <c r="A73" s="31" t="s">
        <v>115</v>
      </c>
      <c r="B73" s="49" t="s">
        <v>118</v>
      </c>
      <c r="C73" s="11">
        <v>64.900000000000006</v>
      </c>
      <c r="F73" s="35"/>
    </row>
    <row r="74" spans="1:6" ht="25.5" customHeight="1">
      <c r="A74" s="31" t="s">
        <v>115</v>
      </c>
      <c r="B74" s="49" t="s">
        <v>119</v>
      </c>
      <c r="C74" s="11">
        <v>159.5</v>
      </c>
    </row>
    <row r="75" spans="1:6" ht="15" customHeight="1">
      <c r="A75" s="31" t="s">
        <v>115</v>
      </c>
      <c r="B75" s="49" t="s">
        <v>120</v>
      </c>
      <c r="C75" s="11">
        <v>173.8</v>
      </c>
    </row>
    <row r="76" spans="1:6" ht="64.95" hidden="1" customHeight="1">
      <c r="A76" s="50" t="s">
        <v>115</v>
      </c>
      <c r="B76" s="51" t="s">
        <v>121</v>
      </c>
      <c r="C76" s="52">
        <v>0</v>
      </c>
    </row>
    <row r="77" spans="1:6" ht="39.6">
      <c r="A77" s="5" t="s">
        <v>115</v>
      </c>
      <c r="B77" s="48" t="s">
        <v>122</v>
      </c>
      <c r="C77" s="7">
        <f>SUM(C78:C79)</f>
        <v>152</v>
      </c>
    </row>
    <row r="78" spans="1:6" ht="24">
      <c r="A78" s="31" t="s">
        <v>123</v>
      </c>
      <c r="B78" s="53" t="s">
        <v>124</v>
      </c>
      <c r="C78" s="11">
        <v>110.1</v>
      </c>
    </row>
    <row r="79" spans="1:6" ht="27" customHeight="1">
      <c r="A79" s="31" t="s">
        <v>123</v>
      </c>
      <c r="B79" s="49" t="s">
        <v>125</v>
      </c>
      <c r="C79" s="11">
        <v>41.9</v>
      </c>
    </row>
    <row r="80" spans="1:6" ht="39" customHeight="1">
      <c r="A80" s="5" t="s">
        <v>115</v>
      </c>
      <c r="B80" s="17" t="s">
        <v>126</v>
      </c>
      <c r="C80" s="7">
        <f>SUM(C81:C82)</f>
        <v>190</v>
      </c>
    </row>
    <row r="81" spans="1:3" ht="63.6" customHeight="1">
      <c r="A81" s="54" t="s">
        <v>127</v>
      </c>
      <c r="B81" s="55" t="s">
        <v>128</v>
      </c>
      <c r="C81" s="56">
        <v>190</v>
      </c>
    </row>
    <row r="82" spans="1:3" ht="54" hidden="1" customHeight="1">
      <c r="A82" s="57"/>
      <c r="B82" s="20"/>
      <c r="C82" s="58"/>
    </row>
    <row r="83" spans="1:3" ht="75" hidden="1" customHeight="1">
      <c r="A83" s="57"/>
      <c r="B83" s="59"/>
      <c r="C83" s="58"/>
    </row>
    <row r="84" spans="1:3" ht="58.5" hidden="1" customHeight="1">
      <c r="A84" s="57"/>
      <c r="B84" s="59"/>
      <c r="C84" s="58"/>
    </row>
    <row r="85" spans="1:3" ht="61.2" hidden="1" customHeight="1">
      <c r="A85" s="57"/>
      <c r="B85" s="59"/>
      <c r="C85" s="58"/>
    </row>
    <row r="86" spans="1:3" ht="12.75" customHeight="1">
      <c r="A86" s="5" t="s">
        <v>129</v>
      </c>
      <c r="B86" s="48" t="s">
        <v>130</v>
      </c>
      <c r="C86" s="7">
        <f>C87</f>
        <v>58063.3</v>
      </c>
    </row>
    <row r="87" spans="1:3" ht="26.4">
      <c r="A87" s="31" t="s">
        <v>131</v>
      </c>
      <c r="B87" s="49" t="s">
        <v>132</v>
      </c>
      <c r="C87" s="11">
        <f>C88+C89+C90+C103+C107+C113+C115+C119+C121+C98+C93+C123</f>
        <v>58063.3</v>
      </c>
    </row>
    <row r="88" spans="1:3" ht="39.6">
      <c r="A88" s="5" t="s">
        <v>131</v>
      </c>
      <c r="B88" s="27" t="s">
        <v>133</v>
      </c>
      <c r="C88" s="18">
        <v>11950.8</v>
      </c>
    </row>
    <row r="89" spans="1:3" ht="55.2" hidden="1" customHeight="1">
      <c r="A89" s="60" t="s">
        <v>131</v>
      </c>
      <c r="B89" s="27" t="s">
        <v>134</v>
      </c>
      <c r="C89" s="18">
        <v>0</v>
      </c>
    </row>
    <row r="90" spans="1:3" ht="41.4" customHeight="1">
      <c r="A90" s="5" t="s">
        <v>131</v>
      </c>
      <c r="B90" s="48" t="s">
        <v>135</v>
      </c>
      <c r="C90" s="7">
        <f>C91+C92</f>
        <v>61.7</v>
      </c>
    </row>
    <row r="91" spans="1:3" ht="25.95" customHeight="1">
      <c r="A91" s="31" t="s">
        <v>131</v>
      </c>
      <c r="B91" s="61" t="s">
        <v>136</v>
      </c>
      <c r="C91" s="11">
        <v>61.7</v>
      </c>
    </row>
    <row r="92" spans="1:3" ht="40.200000000000003" hidden="1" customHeight="1">
      <c r="A92" s="31" t="s">
        <v>131</v>
      </c>
      <c r="B92" s="61"/>
      <c r="C92" s="11">
        <v>0</v>
      </c>
    </row>
    <row r="93" spans="1:3" ht="42" customHeight="1">
      <c r="A93" s="5" t="s">
        <v>131</v>
      </c>
      <c r="B93" s="48" t="s">
        <v>137</v>
      </c>
      <c r="C93" s="7">
        <f>C94+C95+C96+C97</f>
        <v>5493.3</v>
      </c>
    </row>
    <row r="94" spans="1:3" ht="19.2" customHeight="1">
      <c r="A94" s="31" t="s">
        <v>131</v>
      </c>
      <c r="B94" s="49" t="s">
        <v>138</v>
      </c>
      <c r="C94" s="21">
        <f>2315+22.9</f>
        <v>2337.9</v>
      </c>
    </row>
    <row r="95" spans="1:3" ht="27" customHeight="1">
      <c r="A95" s="31" t="s">
        <v>131</v>
      </c>
      <c r="B95" s="49" t="s">
        <v>139</v>
      </c>
      <c r="C95" s="11">
        <v>855.6</v>
      </c>
    </row>
    <row r="96" spans="1:3" ht="27" customHeight="1">
      <c r="A96" s="31" t="s">
        <v>131</v>
      </c>
      <c r="B96" s="49" t="s">
        <v>140</v>
      </c>
      <c r="C96" s="11">
        <v>1779.2</v>
      </c>
    </row>
    <row r="97" spans="1:3" ht="41.25" customHeight="1">
      <c r="A97" s="31" t="s">
        <v>131</v>
      </c>
      <c r="B97" s="62" t="s">
        <v>141</v>
      </c>
      <c r="C97" s="21">
        <v>520.6</v>
      </c>
    </row>
    <row r="98" spans="1:3" ht="39.6">
      <c r="A98" s="5" t="s">
        <v>131</v>
      </c>
      <c r="B98" s="48" t="s">
        <v>142</v>
      </c>
      <c r="C98" s="7">
        <f>C99+C100+C101+C102</f>
        <v>1957</v>
      </c>
    </row>
    <row r="99" spans="1:3" ht="27.75" hidden="1" customHeight="1">
      <c r="A99" s="31" t="s">
        <v>131</v>
      </c>
      <c r="B99" s="49"/>
      <c r="C99" s="52">
        <v>0</v>
      </c>
    </row>
    <row r="100" spans="1:3" ht="52.95" customHeight="1">
      <c r="A100" s="31" t="s">
        <v>131</v>
      </c>
      <c r="B100" s="49" t="s">
        <v>143</v>
      </c>
      <c r="C100" s="11">
        <v>1840</v>
      </c>
    </row>
    <row r="101" spans="1:3" ht="42.75" customHeight="1">
      <c r="A101" s="31" t="s">
        <v>131</v>
      </c>
      <c r="B101" s="63" t="s">
        <v>144</v>
      </c>
      <c r="C101" s="11">
        <v>97</v>
      </c>
    </row>
    <row r="102" spans="1:3" ht="39.6">
      <c r="A102" s="64" t="s">
        <v>131</v>
      </c>
      <c r="B102" s="22" t="s">
        <v>145</v>
      </c>
      <c r="C102" s="65">
        <v>20</v>
      </c>
    </row>
    <row r="103" spans="1:3" ht="37.200000000000003" customHeight="1">
      <c r="A103" s="5" t="s">
        <v>131</v>
      </c>
      <c r="B103" s="48" t="s">
        <v>146</v>
      </c>
      <c r="C103" s="7">
        <f>C104+C105+C106</f>
        <v>8767.7999999999993</v>
      </c>
    </row>
    <row r="104" spans="1:3" ht="53.4" customHeight="1">
      <c r="A104" s="31" t="s">
        <v>131</v>
      </c>
      <c r="B104" s="49" t="s">
        <v>147</v>
      </c>
      <c r="C104" s="11">
        <v>772.8</v>
      </c>
    </row>
    <row r="105" spans="1:3" ht="79.2" customHeight="1">
      <c r="A105" s="64" t="s">
        <v>131</v>
      </c>
      <c r="B105" s="20" t="s">
        <v>148</v>
      </c>
      <c r="C105" s="66">
        <v>5995</v>
      </c>
    </row>
    <row r="106" spans="1:3" s="30" customFormat="1" ht="79.2" customHeight="1">
      <c r="A106" s="64" t="s">
        <v>131</v>
      </c>
      <c r="B106" s="185" t="s">
        <v>445</v>
      </c>
      <c r="C106" s="186">
        <v>2000</v>
      </c>
    </row>
    <row r="107" spans="1:3" ht="51.6" customHeight="1">
      <c r="A107" s="31" t="s">
        <v>149</v>
      </c>
      <c r="B107" s="48" t="s">
        <v>150</v>
      </c>
      <c r="C107" s="7">
        <f>SUM(C108:C112)</f>
        <v>21207.4</v>
      </c>
    </row>
    <row r="108" spans="1:3" ht="52.5" customHeight="1">
      <c r="A108" s="31" t="s">
        <v>131</v>
      </c>
      <c r="B108" s="49" t="s">
        <v>151</v>
      </c>
      <c r="C108" s="11">
        <v>15101.9</v>
      </c>
    </row>
    <row r="109" spans="1:3">
      <c r="A109" s="31" t="s">
        <v>149</v>
      </c>
      <c r="B109" s="49" t="s">
        <v>152</v>
      </c>
      <c r="C109" s="11">
        <v>286.89999999999998</v>
      </c>
    </row>
    <row r="110" spans="1:3">
      <c r="A110" s="31" t="s">
        <v>131</v>
      </c>
      <c r="B110" s="49" t="s">
        <v>153</v>
      </c>
      <c r="C110" s="21">
        <f>5189.7+148.5</f>
        <v>5338.2</v>
      </c>
    </row>
    <row r="111" spans="1:3" ht="27" customHeight="1">
      <c r="A111" s="31" t="s">
        <v>131</v>
      </c>
      <c r="B111" s="187" t="s">
        <v>443</v>
      </c>
      <c r="C111" s="188">
        <v>235.4</v>
      </c>
    </row>
    <row r="112" spans="1:3" s="30" customFormat="1" ht="27" customHeight="1">
      <c r="A112" s="31" t="s">
        <v>131</v>
      </c>
      <c r="B112" s="187" t="s">
        <v>444</v>
      </c>
      <c r="C112" s="188">
        <v>245</v>
      </c>
    </row>
    <row r="113" spans="1:4" ht="42.75" customHeight="1">
      <c r="A113" s="5" t="s">
        <v>131</v>
      </c>
      <c r="B113" s="48" t="s">
        <v>154</v>
      </c>
      <c r="C113" s="7">
        <f>C114</f>
        <v>171.5</v>
      </c>
    </row>
    <row r="114" spans="1:4" ht="56.4" customHeight="1">
      <c r="A114" s="31" t="s">
        <v>131</v>
      </c>
      <c r="B114" s="61" t="s">
        <v>155</v>
      </c>
      <c r="C114" s="11">
        <v>171.5</v>
      </c>
    </row>
    <row r="115" spans="1:4" ht="52.8">
      <c r="A115" s="5" t="s">
        <v>131</v>
      </c>
      <c r="B115" s="67" t="s">
        <v>156</v>
      </c>
      <c r="C115" s="40">
        <f>SUM(C116:C118)</f>
        <v>6487</v>
      </c>
    </row>
    <row r="116" spans="1:4" ht="38.25" customHeight="1">
      <c r="A116" s="31" t="s">
        <v>131</v>
      </c>
      <c r="B116" s="59" t="s">
        <v>157</v>
      </c>
      <c r="C116" s="11">
        <v>3359</v>
      </c>
    </row>
    <row r="117" spans="1:4" ht="37.5" customHeight="1">
      <c r="A117" s="31" t="s">
        <v>131</v>
      </c>
      <c r="B117" s="59" t="s">
        <v>158</v>
      </c>
      <c r="C117" s="11">
        <v>1518</v>
      </c>
    </row>
    <row r="118" spans="1:4" ht="37.5" customHeight="1">
      <c r="A118" s="19" t="s">
        <v>131</v>
      </c>
      <c r="B118" s="59" t="s">
        <v>159</v>
      </c>
      <c r="C118" s="21">
        <v>1610</v>
      </c>
    </row>
    <row r="119" spans="1:4" ht="40.200000000000003" customHeight="1">
      <c r="A119" s="5" t="s">
        <v>131</v>
      </c>
      <c r="B119" s="48" t="s">
        <v>160</v>
      </c>
      <c r="C119" s="40">
        <f>SUM(C120)</f>
        <v>983.8</v>
      </c>
    </row>
    <row r="120" spans="1:4" ht="16.5" customHeight="1">
      <c r="A120" s="31" t="s">
        <v>131</v>
      </c>
      <c r="B120" s="20" t="s">
        <v>161</v>
      </c>
      <c r="C120" s="11">
        <v>983.8</v>
      </c>
    </row>
    <row r="121" spans="1:4" ht="51" customHeight="1">
      <c r="A121" s="5" t="s">
        <v>131</v>
      </c>
      <c r="B121" s="17" t="s">
        <v>162</v>
      </c>
      <c r="C121" s="40">
        <f>SUM(C122)</f>
        <v>544.5</v>
      </c>
    </row>
    <row r="122" spans="1:4" ht="18" customHeight="1">
      <c r="A122" s="31" t="s">
        <v>131</v>
      </c>
      <c r="B122" s="20" t="s">
        <v>163</v>
      </c>
      <c r="C122" s="21">
        <f>428+116.5</f>
        <v>544.5</v>
      </c>
    </row>
    <row r="123" spans="1:4" ht="16.5" customHeight="1">
      <c r="A123" s="5" t="s">
        <v>131</v>
      </c>
      <c r="B123" s="17" t="s">
        <v>164</v>
      </c>
      <c r="C123" s="7">
        <v>438.5</v>
      </c>
    </row>
    <row r="124" spans="1:4">
      <c r="A124" s="68" t="s">
        <v>165</v>
      </c>
      <c r="B124" s="69" t="s">
        <v>166</v>
      </c>
      <c r="C124" s="7">
        <f>C125</f>
        <v>80</v>
      </c>
    </row>
    <row r="125" spans="1:4" ht="15.75" customHeight="1">
      <c r="A125" s="173" t="s">
        <v>167</v>
      </c>
      <c r="B125" s="151" t="s">
        <v>168</v>
      </c>
      <c r="C125" s="153">
        <f>C126</f>
        <v>80</v>
      </c>
    </row>
    <row r="126" spans="1:4" s="30" customFormat="1" ht="13.5" customHeight="1">
      <c r="A126" s="173" t="s">
        <v>462</v>
      </c>
      <c r="B126" s="152" t="s">
        <v>168</v>
      </c>
      <c r="C126" s="174">
        <v>80</v>
      </c>
    </row>
    <row r="127" spans="1:4" ht="42.75" customHeight="1">
      <c r="A127" s="68" t="s">
        <v>169</v>
      </c>
      <c r="B127" s="70" t="s">
        <v>170</v>
      </c>
      <c r="C127" s="7">
        <f>C128</f>
        <v>18.5</v>
      </c>
      <c r="D127" s="71"/>
    </row>
    <row r="128" spans="1:4" ht="36" customHeight="1">
      <c r="A128" s="72" t="s">
        <v>171</v>
      </c>
      <c r="B128" s="73" t="s">
        <v>172</v>
      </c>
      <c r="C128" s="11">
        <v>18.5</v>
      </c>
    </row>
    <row r="129" spans="1:3" ht="15" customHeight="1">
      <c r="A129" s="74"/>
      <c r="B129" s="6" t="s">
        <v>173</v>
      </c>
      <c r="C129" s="7">
        <f>C50+C7</f>
        <v>72333.399999999994</v>
      </c>
    </row>
    <row r="130" spans="1:3">
      <c r="A130" s="75"/>
      <c r="B130" s="76"/>
      <c r="C130" s="77"/>
    </row>
    <row r="131" spans="1:3" ht="11.1" customHeight="1">
      <c r="A131" s="78"/>
    </row>
    <row r="132" spans="1:3" ht="11.1" customHeight="1">
      <c r="A132" s="78"/>
    </row>
    <row r="133" spans="1:3" ht="11.1" customHeight="1"/>
    <row r="134" spans="1:3" ht="11.1" customHeight="1"/>
  </sheetData>
  <mergeCells count="6">
    <mergeCell ref="B1:C1"/>
    <mergeCell ref="B2:C2"/>
    <mergeCell ref="A3:C3"/>
    <mergeCell ref="A5:A6"/>
    <mergeCell ref="B5:B6"/>
    <mergeCell ref="C5:C6"/>
  </mergeCells>
  <pageMargins left="0.43307086614173207" right="0.23622047244094502" top="0.55118110236220497" bottom="0.35433070866141708" header="0.31496062992126" footer="0.31496062992126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5"/>
  </sheetPr>
  <dimension ref="A1:L253"/>
  <sheetViews>
    <sheetView zoomScale="90" zoomScaleNormal="90" workbookViewId="0">
      <pane ySplit="5" topLeftCell="A126" activePane="bottomLeft" state="frozen"/>
      <selection activeCell="G123" sqref="G123"/>
      <selection pane="bottomLeft" activeCell="G192" sqref="G192:G193"/>
    </sheetView>
  </sheetViews>
  <sheetFormatPr defaultColWidth="9.109375" defaultRowHeight="13.2"/>
  <cols>
    <col min="1" max="1" width="51.6640625" style="79" customWidth="1"/>
    <col min="2" max="2" width="5.5546875" style="79" customWidth="1"/>
    <col min="3" max="3" width="5.6640625" style="80" customWidth="1"/>
    <col min="4" max="4" width="4.44140625" style="80" customWidth="1"/>
    <col min="5" max="5" width="14.109375" style="80" customWidth="1"/>
    <col min="6" max="6" width="6.6640625" style="80" customWidth="1"/>
    <col min="7" max="7" width="20.33203125" style="80" customWidth="1"/>
    <col min="8" max="8" width="8.88671875" style="30" customWidth="1"/>
    <col min="9" max="9" width="17.5546875" style="30" customWidth="1"/>
    <col min="10" max="10" width="38.44140625" style="30" customWidth="1"/>
    <col min="11" max="11" width="33.109375" style="30" customWidth="1"/>
    <col min="12" max="12" width="8.88671875" style="30" customWidth="1"/>
    <col min="13" max="16384" width="9.109375" style="30"/>
  </cols>
  <sheetData>
    <row r="1" spans="1:12" ht="81" customHeight="1">
      <c r="A1" s="81"/>
      <c r="B1" s="82"/>
      <c r="C1" s="82"/>
      <c r="D1" s="82"/>
      <c r="E1" s="198" t="s">
        <v>463</v>
      </c>
      <c r="F1" s="198"/>
      <c r="G1" s="198"/>
    </row>
    <row r="2" spans="1:12" ht="88.8" customHeight="1">
      <c r="A2" s="81"/>
      <c r="B2" s="82"/>
      <c r="C2" s="82"/>
      <c r="D2" s="82"/>
      <c r="E2" s="198" t="s">
        <v>464</v>
      </c>
      <c r="F2" s="198"/>
      <c r="G2" s="198"/>
    </row>
    <row r="3" spans="1:12" ht="62.4" customHeight="1">
      <c r="A3" s="199" t="s">
        <v>174</v>
      </c>
      <c r="B3" s="199"/>
      <c r="C3" s="199"/>
      <c r="D3" s="199"/>
      <c r="E3" s="199"/>
      <c r="F3" s="199"/>
      <c r="G3" s="199"/>
    </row>
    <row r="4" spans="1:12" ht="12.75" customHeight="1">
      <c r="A4" s="200" t="s">
        <v>175</v>
      </c>
      <c r="B4" s="202" t="s">
        <v>176</v>
      </c>
      <c r="C4" s="202" t="s">
        <v>177</v>
      </c>
      <c r="D4" s="202" t="s">
        <v>178</v>
      </c>
      <c r="E4" s="202" t="s">
        <v>179</v>
      </c>
      <c r="F4" s="202" t="s">
        <v>180</v>
      </c>
      <c r="G4" s="205" t="s">
        <v>181</v>
      </c>
    </row>
    <row r="5" spans="1:12" ht="55.5" customHeight="1">
      <c r="A5" s="201"/>
      <c r="B5" s="203"/>
      <c r="C5" s="203"/>
      <c r="D5" s="204"/>
      <c r="E5" s="204"/>
      <c r="F5" s="204"/>
      <c r="G5" s="206"/>
      <c r="J5" s="35"/>
    </row>
    <row r="6" spans="1:12">
      <c r="A6" s="84">
        <v>1</v>
      </c>
      <c r="B6" s="83">
        <v>2</v>
      </c>
      <c r="C6" s="84" t="s">
        <v>182</v>
      </c>
      <c r="D6" s="84" t="s">
        <v>183</v>
      </c>
      <c r="E6" s="84" t="s">
        <v>184</v>
      </c>
      <c r="F6" s="84" t="s">
        <v>185</v>
      </c>
      <c r="G6" s="84" t="s">
        <v>186</v>
      </c>
    </row>
    <row r="7" spans="1:12" ht="26.4">
      <c r="A7" s="85" t="s">
        <v>187</v>
      </c>
      <c r="B7" s="86"/>
      <c r="C7" s="87"/>
      <c r="D7" s="88"/>
      <c r="E7" s="88"/>
      <c r="F7" s="88"/>
      <c r="G7" s="89">
        <f>G8</f>
        <v>72857.799999999988</v>
      </c>
    </row>
    <row r="8" spans="1:12" ht="26.4">
      <c r="A8" s="85" t="s">
        <v>188</v>
      </c>
      <c r="B8" s="86">
        <v>630</v>
      </c>
      <c r="C8" s="87"/>
      <c r="D8" s="88"/>
      <c r="E8" s="88"/>
      <c r="F8" s="88"/>
      <c r="G8" s="89">
        <f>G9+G72+G78+G106+G133+G205+G214+G220+G243</f>
        <v>72857.799999999988</v>
      </c>
    </row>
    <row r="9" spans="1:12">
      <c r="A9" s="85" t="s">
        <v>189</v>
      </c>
      <c r="B9" s="90">
        <v>630</v>
      </c>
      <c r="C9" s="87" t="s">
        <v>190</v>
      </c>
      <c r="D9" s="91"/>
      <c r="E9" s="91"/>
      <c r="F9" s="91"/>
      <c r="G9" s="89">
        <f>G10+G22+G47+G14+G33+G38+G43</f>
        <v>23909.499999999996</v>
      </c>
    </row>
    <row r="10" spans="1:12" ht="27.75" customHeight="1">
      <c r="A10" s="85" t="s">
        <v>191</v>
      </c>
      <c r="B10" s="90">
        <v>630</v>
      </c>
      <c r="C10" s="87" t="s">
        <v>190</v>
      </c>
      <c r="D10" s="92" t="s">
        <v>192</v>
      </c>
      <c r="E10" s="88"/>
      <c r="F10" s="88"/>
      <c r="G10" s="89">
        <f t="shared" ref="G10:G14" si="0">G11</f>
        <v>3148.6</v>
      </c>
    </row>
    <row r="11" spans="1:12">
      <c r="A11" s="93" t="s">
        <v>193</v>
      </c>
      <c r="B11" s="86">
        <v>630</v>
      </c>
      <c r="C11" s="94" t="s">
        <v>190</v>
      </c>
      <c r="D11" s="88" t="s">
        <v>192</v>
      </c>
      <c r="E11" s="88" t="s">
        <v>194</v>
      </c>
      <c r="F11" s="88"/>
      <c r="G11" s="95">
        <f t="shared" si="0"/>
        <v>3148.6</v>
      </c>
    </row>
    <row r="12" spans="1:12" ht="26.4">
      <c r="A12" s="93" t="s">
        <v>195</v>
      </c>
      <c r="B12" s="86">
        <v>630</v>
      </c>
      <c r="C12" s="94" t="s">
        <v>190</v>
      </c>
      <c r="D12" s="94" t="s">
        <v>192</v>
      </c>
      <c r="E12" s="94" t="s">
        <v>196</v>
      </c>
      <c r="F12" s="94"/>
      <c r="G12" s="95">
        <f t="shared" si="0"/>
        <v>3148.6</v>
      </c>
    </row>
    <row r="13" spans="1:12" ht="52.5" customHeight="1">
      <c r="A13" s="93" t="s">
        <v>197</v>
      </c>
      <c r="B13" s="86">
        <v>630</v>
      </c>
      <c r="C13" s="94" t="s">
        <v>190</v>
      </c>
      <c r="D13" s="96" t="s">
        <v>192</v>
      </c>
      <c r="E13" s="94" t="s">
        <v>196</v>
      </c>
      <c r="F13" s="88" t="s">
        <v>198</v>
      </c>
      <c r="G13" s="95">
        <v>3148.6</v>
      </c>
    </row>
    <row r="14" spans="1:12" ht="41.25" customHeight="1">
      <c r="A14" s="85" t="s">
        <v>199</v>
      </c>
      <c r="B14" s="97">
        <v>630</v>
      </c>
      <c r="C14" s="98" t="s">
        <v>190</v>
      </c>
      <c r="D14" s="99" t="s">
        <v>200</v>
      </c>
      <c r="E14" s="100"/>
      <c r="F14" s="100"/>
      <c r="G14" s="101">
        <f t="shared" si="0"/>
        <v>236.7</v>
      </c>
      <c r="L14" t="s">
        <v>201</v>
      </c>
    </row>
    <row r="15" spans="1:12">
      <c r="A15" s="93" t="s">
        <v>202</v>
      </c>
      <c r="B15" s="86">
        <v>630</v>
      </c>
      <c r="C15" s="94" t="s">
        <v>190</v>
      </c>
      <c r="D15" s="88" t="s">
        <v>200</v>
      </c>
      <c r="E15" s="88" t="s">
        <v>203</v>
      </c>
      <c r="F15" s="88"/>
      <c r="G15" s="89">
        <f>G16+G19</f>
        <v>236.7</v>
      </c>
    </row>
    <row r="16" spans="1:12">
      <c r="A16" s="93" t="s">
        <v>204</v>
      </c>
      <c r="B16" s="86">
        <v>630</v>
      </c>
      <c r="C16" s="94" t="s">
        <v>190</v>
      </c>
      <c r="D16" s="88" t="s">
        <v>200</v>
      </c>
      <c r="E16" s="88" t="s">
        <v>205</v>
      </c>
      <c r="F16" s="88"/>
      <c r="G16" s="95">
        <f t="shared" ref="G16:G20" si="1">G17</f>
        <v>168</v>
      </c>
    </row>
    <row r="17" spans="1:7" ht="26.4">
      <c r="A17" s="93" t="s">
        <v>195</v>
      </c>
      <c r="B17" s="86">
        <v>630</v>
      </c>
      <c r="C17" s="94" t="s">
        <v>190</v>
      </c>
      <c r="D17" s="88" t="s">
        <v>200</v>
      </c>
      <c r="E17" s="88" t="s">
        <v>206</v>
      </c>
      <c r="F17" s="88"/>
      <c r="G17" s="95">
        <f t="shared" si="1"/>
        <v>168</v>
      </c>
    </row>
    <row r="18" spans="1:7" ht="51" customHeight="1">
      <c r="A18" s="93" t="s">
        <v>197</v>
      </c>
      <c r="B18" s="86">
        <v>630</v>
      </c>
      <c r="C18" s="94" t="s">
        <v>190</v>
      </c>
      <c r="D18" s="88" t="s">
        <v>200</v>
      </c>
      <c r="E18" s="88" t="s">
        <v>206</v>
      </c>
      <c r="F18" s="88" t="s">
        <v>198</v>
      </c>
      <c r="G18" s="95">
        <v>168</v>
      </c>
    </row>
    <row r="19" spans="1:7">
      <c r="A19" s="93" t="s">
        <v>207</v>
      </c>
      <c r="B19" s="86">
        <v>630</v>
      </c>
      <c r="C19" s="94" t="s">
        <v>190</v>
      </c>
      <c r="D19" s="88" t="s">
        <v>200</v>
      </c>
      <c r="E19" s="88" t="s">
        <v>208</v>
      </c>
      <c r="F19" s="88"/>
      <c r="G19" s="95">
        <f t="shared" si="1"/>
        <v>68.7</v>
      </c>
    </row>
    <row r="20" spans="1:7" ht="26.4">
      <c r="A20" s="93" t="s">
        <v>195</v>
      </c>
      <c r="B20" s="86">
        <v>630</v>
      </c>
      <c r="C20" s="94" t="s">
        <v>190</v>
      </c>
      <c r="D20" s="88" t="s">
        <v>200</v>
      </c>
      <c r="E20" s="88" t="s">
        <v>209</v>
      </c>
      <c r="F20" s="88"/>
      <c r="G20" s="95">
        <f t="shared" si="1"/>
        <v>68.7</v>
      </c>
    </row>
    <row r="21" spans="1:7" ht="26.4">
      <c r="A21" s="93" t="s">
        <v>210</v>
      </c>
      <c r="B21" s="86">
        <v>630</v>
      </c>
      <c r="C21" s="94" t="s">
        <v>190</v>
      </c>
      <c r="D21" s="88" t="s">
        <v>200</v>
      </c>
      <c r="E21" s="88" t="s">
        <v>209</v>
      </c>
      <c r="F21" s="88" t="s">
        <v>211</v>
      </c>
      <c r="G21" s="95">
        <v>68.7</v>
      </c>
    </row>
    <row r="22" spans="1:7" ht="43.5" customHeight="1">
      <c r="A22" s="85" t="s">
        <v>212</v>
      </c>
      <c r="B22" s="87" t="s">
        <v>213</v>
      </c>
      <c r="C22" s="87" t="s">
        <v>190</v>
      </c>
      <c r="D22" s="92" t="s">
        <v>214</v>
      </c>
      <c r="E22" s="88"/>
      <c r="F22" s="88"/>
      <c r="G22" s="89">
        <f>G28+G23</f>
        <v>18734.900000000001</v>
      </c>
    </row>
    <row r="23" spans="1:7" ht="41.25" customHeight="1">
      <c r="A23" s="85" t="s">
        <v>215</v>
      </c>
      <c r="B23" s="87" t="s">
        <v>213</v>
      </c>
      <c r="C23" s="87" t="s">
        <v>190</v>
      </c>
      <c r="D23" s="91" t="s">
        <v>214</v>
      </c>
      <c r="E23" s="91" t="s">
        <v>216</v>
      </c>
      <c r="F23" s="91"/>
      <c r="G23" s="89">
        <f>G26</f>
        <v>2198.6999999999998</v>
      </c>
    </row>
    <row r="24" spans="1:7" ht="51.6" hidden="1" customHeight="1">
      <c r="A24" s="93"/>
      <c r="B24" s="94"/>
      <c r="C24" s="94"/>
      <c r="D24" s="88"/>
      <c r="E24" s="88"/>
      <c r="F24" s="88"/>
      <c r="G24" s="95"/>
    </row>
    <row r="25" spans="1:7" ht="53.25" hidden="1" customHeight="1">
      <c r="A25" s="93"/>
      <c r="B25" s="94"/>
      <c r="C25" s="94"/>
      <c r="D25" s="88"/>
      <c r="E25" s="88"/>
      <c r="F25" s="88"/>
      <c r="G25" s="95"/>
    </row>
    <row r="26" spans="1:7" ht="26.4">
      <c r="A26" s="93" t="s">
        <v>217</v>
      </c>
      <c r="B26" s="94" t="s">
        <v>213</v>
      </c>
      <c r="C26" s="94" t="s">
        <v>190</v>
      </c>
      <c r="D26" s="88" t="s">
        <v>214</v>
      </c>
      <c r="E26" s="88" t="s">
        <v>218</v>
      </c>
      <c r="F26" s="88"/>
      <c r="G26" s="95">
        <f>G27</f>
        <v>2198.6999999999998</v>
      </c>
    </row>
    <row r="27" spans="1:7" ht="26.4">
      <c r="A27" s="93" t="s">
        <v>210</v>
      </c>
      <c r="B27" s="94" t="s">
        <v>213</v>
      </c>
      <c r="C27" s="94" t="s">
        <v>190</v>
      </c>
      <c r="D27" s="88" t="s">
        <v>214</v>
      </c>
      <c r="E27" s="88" t="s">
        <v>218</v>
      </c>
      <c r="F27" s="88" t="s">
        <v>211</v>
      </c>
      <c r="G27" s="102">
        <f>2179.6+19.1</f>
        <v>2198.6999999999998</v>
      </c>
    </row>
    <row r="28" spans="1:7">
      <c r="A28" s="85" t="s">
        <v>219</v>
      </c>
      <c r="B28" s="87" t="s">
        <v>213</v>
      </c>
      <c r="C28" s="87" t="s">
        <v>190</v>
      </c>
      <c r="D28" s="92" t="s">
        <v>214</v>
      </c>
      <c r="E28" s="91" t="s">
        <v>220</v>
      </c>
      <c r="F28" s="91"/>
      <c r="G28" s="89">
        <f>G29</f>
        <v>16536.2</v>
      </c>
    </row>
    <row r="29" spans="1:7" ht="26.4">
      <c r="A29" s="93" t="s">
        <v>195</v>
      </c>
      <c r="B29" s="94" t="s">
        <v>213</v>
      </c>
      <c r="C29" s="94" t="s">
        <v>190</v>
      </c>
      <c r="D29" s="96" t="s">
        <v>214</v>
      </c>
      <c r="E29" s="88" t="s">
        <v>221</v>
      </c>
      <c r="F29" s="88"/>
      <c r="G29" s="95">
        <f>G30+G31+G32</f>
        <v>16536.2</v>
      </c>
    </row>
    <row r="30" spans="1:7" ht="54" customHeight="1">
      <c r="A30" s="93" t="s">
        <v>197</v>
      </c>
      <c r="B30" s="94" t="s">
        <v>213</v>
      </c>
      <c r="C30" s="94" t="s">
        <v>190</v>
      </c>
      <c r="D30" s="88" t="s">
        <v>214</v>
      </c>
      <c r="E30" s="88" t="s">
        <v>221</v>
      </c>
      <c r="F30" s="88" t="s">
        <v>198</v>
      </c>
      <c r="G30" s="95">
        <v>14729.2</v>
      </c>
    </row>
    <row r="31" spans="1:7" ht="26.4">
      <c r="A31" s="93" t="s">
        <v>210</v>
      </c>
      <c r="B31" s="94" t="s">
        <v>213</v>
      </c>
      <c r="C31" s="94" t="s">
        <v>190</v>
      </c>
      <c r="D31" s="88" t="s">
        <v>214</v>
      </c>
      <c r="E31" s="88" t="s">
        <v>221</v>
      </c>
      <c r="F31" s="88" t="s">
        <v>211</v>
      </c>
      <c r="G31" s="95">
        <v>1800</v>
      </c>
    </row>
    <row r="32" spans="1:7">
      <c r="A32" s="93" t="s">
        <v>222</v>
      </c>
      <c r="B32" s="94" t="s">
        <v>213</v>
      </c>
      <c r="C32" s="94" t="s">
        <v>190</v>
      </c>
      <c r="D32" s="88" t="s">
        <v>214</v>
      </c>
      <c r="E32" s="88" t="s">
        <v>221</v>
      </c>
      <c r="F32" s="88" t="s">
        <v>223</v>
      </c>
      <c r="G32" s="95">
        <v>7</v>
      </c>
    </row>
    <row r="33" spans="1:9" ht="40.5" customHeight="1">
      <c r="A33" s="85" t="s">
        <v>224</v>
      </c>
      <c r="B33" s="87" t="s">
        <v>213</v>
      </c>
      <c r="C33" s="87" t="s">
        <v>190</v>
      </c>
      <c r="D33" s="91" t="s">
        <v>225</v>
      </c>
      <c r="E33" s="91"/>
      <c r="F33" s="91"/>
      <c r="G33" s="89">
        <f t="shared" ref="G33:G45" si="2">G34</f>
        <v>631.1</v>
      </c>
    </row>
    <row r="34" spans="1:9">
      <c r="A34" s="93" t="s">
        <v>226</v>
      </c>
      <c r="B34" s="94" t="s">
        <v>213</v>
      </c>
      <c r="C34" s="94" t="s">
        <v>190</v>
      </c>
      <c r="D34" s="88" t="s">
        <v>225</v>
      </c>
      <c r="E34" s="88" t="s">
        <v>227</v>
      </c>
      <c r="F34" s="88"/>
      <c r="G34" s="95">
        <f t="shared" si="2"/>
        <v>631.1</v>
      </c>
    </row>
    <row r="35" spans="1:9">
      <c r="A35" s="93" t="s">
        <v>228</v>
      </c>
      <c r="B35" s="94" t="s">
        <v>213</v>
      </c>
      <c r="C35" s="94" t="s">
        <v>190</v>
      </c>
      <c r="D35" s="88" t="s">
        <v>225</v>
      </c>
      <c r="E35" s="88" t="s">
        <v>229</v>
      </c>
      <c r="F35" s="88"/>
      <c r="G35" s="95">
        <f t="shared" si="2"/>
        <v>631.1</v>
      </c>
    </row>
    <row r="36" spans="1:9" ht="53.25" customHeight="1">
      <c r="A36" s="103" t="s">
        <v>230</v>
      </c>
      <c r="B36" s="94" t="s">
        <v>213</v>
      </c>
      <c r="C36" s="94" t="s">
        <v>190</v>
      </c>
      <c r="D36" s="88" t="s">
        <v>225</v>
      </c>
      <c r="E36" s="88" t="s">
        <v>231</v>
      </c>
      <c r="F36" s="88"/>
      <c r="G36" s="95">
        <f t="shared" si="2"/>
        <v>631.1</v>
      </c>
    </row>
    <row r="37" spans="1:9">
      <c r="A37" s="93" t="s">
        <v>232</v>
      </c>
      <c r="B37" s="94" t="s">
        <v>213</v>
      </c>
      <c r="C37" s="94" t="s">
        <v>190</v>
      </c>
      <c r="D37" s="88" t="s">
        <v>225</v>
      </c>
      <c r="E37" s="88" t="s">
        <v>231</v>
      </c>
      <c r="F37" s="88" t="s">
        <v>233</v>
      </c>
      <c r="G37" s="102">
        <v>631.1</v>
      </c>
    </row>
    <row r="38" spans="1:9">
      <c r="A38" s="85" t="s">
        <v>234</v>
      </c>
      <c r="B38" s="87" t="s">
        <v>213</v>
      </c>
      <c r="C38" s="87" t="s">
        <v>190</v>
      </c>
      <c r="D38" s="91" t="s">
        <v>235</v>
      </c>
      <c r="E38" s="88"/>
      <c r="F38" s="88"/>
      <c r="G38" s="89">
        <f t="shared" si="2"/>
        <v>520.6</v>
      </c>
    </row>
    <row r="39" spans="1:9" ht="42" customHeight="1">
      <c r="A39" s="93" t="s">
        <v>236</v>
      </c>
      <c r="B39" s="94" t="s">
        <v>213</v>
      </c>
      <c r="C39" s="94" t="s">
        <v>190</v>
      </c>
      <c r="D39" s="88" t="s">
        <v>235</v>
      </c>
      <c r="E39" s="88" t="s">
        <v>216</v>
      </c>
      <c r="F39" s="88"/>
      <c r="G39" s="95">
        <f>G41</f>
        <v>520.6</v>
      </c>
    </row>
    <row r="40" spans="1:9" ht="52.95" hidden="1" customHeight="1">
      <c r="A40" s="104"/>
      <c r="B40" s="105"/>
      <c r="C40" s="105"/>
      <c r="D40" s="106"/>
      <c r="E40" s="106"/>
      <c r="F40" s="106"/>
      <c r="G40" s="107"/>
    </row>
    <row r="41" spans="1:9" ht="40.950000000000003" customHeight="1">
      <c r="A41" s="93" t="s">
        <v>237</v>
      </c>
      <c r="B41" s="94" t="s">
        <v>213</v>
      </c>
      <c r="C41" s="94" t="s">
        <v>190</v>
      </c>
      <c r="D41" s="88" t="s">
        <v>235</v>
      </c>
      <c r="E41" s="88" t="s">
        <v>238</v>
      </c>
      <c r="F41" s="88"/>
      <c r="G41" s="95">
        <f t="shared" si="2"/>
        <v>520.6</v>
      </c>
    </row>
    <row r="42" spans="1:9">
      <c r="A42" s="93" t="s">
        <v>222</v>
      </c>
      <c r="B42" s="94" t="s">
        <v>213</v>
      </c>
      <c r="C42" s="94" t="s">
        <v>190</v>
      </c>
      <c r="D42" s="88" t="s">
        <v>235</v>
      </c>
      <c r="E42" s="88" t="s">
        <v>238</v>
      </c>
      <c r="F42" s="88" t="s">
        <v>223</v>
      </c>
      <c r="G42" s="95">
        <v>520.6</v>
      </c>
    </row>
    <row r="43" spans="1:9">
      <c r="A43" s="85" t="s">
        <v>239</v>
      </c>
      <c r="B43" s="87" t="s">
        <v>213</v>
      </c>
      <c r="C43" s="87" t="s">
        <v>190</v>
      </c>
      <c r="D43" s="91" t="s">
        <v>240</v>
      </c>
      <c r="E43" s="91"/>
      <c r="F43" s="91"/>
      <c r="G43" s="89">
        <f t="shared" si="2"/>
        <v>60</v>
      </c>
      <c r="I43" s="8"/>
    </row>
    <row r="44" spans="1:9">
      <c r="A44" s="93" t="s">
        <v>241</v>
      </c>
      <c r="B44" s="94" t="s">
        <v>213</v>
      </c>
      <c r="C44" s="94" t="s">
        <v>190</v>
      </c>
      <c r="D44" s="88" t="s">
        <v>240</v>
      </c>
      <c r="E44" s="88" t="s">
        <v>242</v>
      </c>
      <c r="F44" s="88"/>
      <c r="G44" s="95">
        <f t="shared" si="2"/>
        <v>60</v>
      </c>
    </row>
    <row r="45" spans="1:9">
      <c r="A45" s="93" t="s">
        <v>243</v>
      </c>
      <c r="B45" s="94" t="s">
        <v>213</v>
      </c>
      <c r="C45" s="94" t="s">
        <v>190</v>
      </c>
      <c r="D45" s="88" t="s">
        <v>240</v>
      </c>
      <c r="E45" s="88" t="s">
        <v>244</v>
      </c>
      <c r="F45" s="91"/>
      <c r="G45" s="95">
        <f t="shared" si="2"/>
        <v>60</v>
      </c>
    </row>
    <row r="46" spans="1:9" ht="15.75" customHeight="1">
      <c r="A46" s="93" t="s">
        <v>222</v>
      </c>
      <c r="B46" s="94" t="s">
        <v>213</v>
      </c>
      <c r="C46" s="94" t="s">
        <v>190</v>
      </c>
      <c r="D46" s="88" t="s">
        <v>240</v>
      </c>
      <c r="E46" s="88" t="s">
        <v>244</v>
      </c>
      <c r="F46" s="88" t="s">
        <v>223</v>
      </c>
      <c r="G46" s="95">
        <v>60</v>
      </c>
    </row>
    <row r="47" spans="1:9">
      <c r="A47" s="85" t="s">
        <v>245</v>
      </c>
      <c r="B47" s="87" t="s">
        <v>213</v>
      </c>
      <c r="C47" s="87" t="s">
        <v>190</v>
      </c>
      <c r="D47" s="91" t="s">
        <v>246</v>
      </c>
      <c r="E47" s="91" t="s">
        <v>201</v>
      </c>
      <c r="F47" s="91"/>
      <c r="G47" s="89">
        <f>G60+G57+G48+G53</f>
        <v>577.59999999999991</v>
      </c>
    </row>
    <row r="48" spans="1:9" ht="40.5" customHeight="1">
      <c r="A48" s="85" t="s">
        <v>247</v>
      </c>
      <c r="B48" s="90">
        <v>630</v>
      </c>
      <c r="C48" s="87" t="s">
        <v>190</v>
      </c>
      <c r="D48" s="91" t="s">
        <v>246</v>
      </c>
      <c r="E48" s="108" t="s">
        <v>248</v>
      </c>
      <c r="F48" s="91"/>
      <c r="G48" s="89">
        <f>G49</f>
        <v>61.7</v>
      </c>
    </row>
    <row r="49" spans="1:9" ht="40.200000000000003" customHeight="1">
      <c r="A49" s="109" t="s">
        <v>249</v>
      </c>
      <c r="B49" s="86">
        <v>630</v>
      </c>
      <c r="C49" s="94" t="s">
        <v>190</v>
      </c>
      <c r="D49" s="88" t="s">
        <v>246</v>
      </c>
      <c r="E49" s="110" t="s">
        <v>250</v>
      </c>
      <c r="F49" s="88"/>
      <c r="G49" s="95">
        <f>G50+G51</f>
        <v>61.7</v>
      </c>
    </row>
    <row r="50" spans="1:9" ht="42" customHeight="1">
      <c r="A50" s="93" t="s">
        <v>251</v>
      </c>
      <c r="B50" s="86">
        <v>630</v>
      </c>
      <c r="C50" s="94" t="s">
        <v>190</v>
      </c>
      <c r="D50" s="88" t="s">
        <v>246</v>
      </c>
      <c r="E50" s="111" t="s">
        <v>250</v>
      </c>
      <c r="F50" s="88"/>
      <c r="G50" s="95">
        <v>61.7</v>
      </c>
    </row>
    <row r="51" spans="1:9" ht="28.95" hidden="1" customHeight="1">
      <c r="A51" s="93"/>
      <c r="B51" s="86"/>
      <c r="C51" s="94"/>
      <c r="D51" s="88"/>
      <c r="E51" s="110"/>
      <c r="F51" s="88"/>
      <c r="G51" s="95"/>
    </row>
    <row r="52" spans="1:9" ht="30" customHeight="1">
      <c r="A52" s="93" t="s">
        <v>210</v>
      </c>
      <c r="B52" s="86">
        <v>630</v>
      </c>
      <c r="C52" s="94" t="s">
        <v>190</v>
      </c>
      <c r="D52" s="88" t="s">
        <v>246</v>
      </c>
      <c r="E52" s="110" t="s">
        <v>250</v>
      </c>
      <c r="F52" s="88" t="s">
        <v>211</v>
      </c>
      <c r="G52" s="95">
        <f>G50+G51</f>
        <v>61.7</v>
      </c>
    </row>
    <row r="53" spans="1:9" ht="39.75" customHeight="1">
      <c r="A53" s="112" t="s">
        <v>252</v>
      </c>
      <c r="B53" s="90">
        <v>630</v>
      </c>
      <c r="C53" s="87" t="s">
        <v>190</v>
      </c>
      <c r="D53" s="91" t="s">
        <v>246</v>
      </c>
      <c r="E53" s="91" t="s">
        <v>253</v>
      </c>
      <c r="F53" s="88"/>
      <c r="G53" s="89">
        <f t="shared" ref="G53:G58" si="3">G54</f>
        <v>173.8</v>
      </c>
    </row>
    <row r="54" spans="1:9" ht="40.200000000000003" customHeight="1">
      <c r="A54" s="113" t="s">
        <v>146</v>
      </c>
      <c r="B54" s="86">
        <v>630</v>
      </c>
      <c r="C54" s="94" t="s">
        <v>190</v>
      </c>
      <c r="D54" s="88" t="s">
        <v>246</v>
      </c>
      <c r="E54" s="88" t="s">
        <v>254</v>
      </c>
      <c r="F54" s="88"/>
      <c r="G54" s="95">
        <f t="shared" si="3"/>
        <v>173.8</v>
      </c>
    </row>
    <row r="55" spans="1:9" ht="15.75" customHeight="1">
      <c r="A55" s="113" t="s">
        <v>120</v>
      </c>
      <c r="B55" s="86">
        <v>630</v>
      </c>
      <c r="C55" s="94" t="s">
        <v>190</v>
      </c>
      <c r="D55" s="88" t="s">
        <v>246</v>
      </c>
      <c r="E55" s="88" t="s">
        <v>254</v>
      </c>
      <c r="F55" s="88"/>
      <c r="G55" s="95">
        <v>173.8</v>
      </c>
    </row>
    <row r="56" spans="1:9" ht="30" customHeight="1">
      <c r="A56" s="93" t="s">
        <v>210</v>
      </c>
      <c r="B56" s="86">
        <v>630</v>
      </c>
      <c r="C56" s="94" t="s">
        <v>190</v>
      </c>
      <c r="D56" s="88" t="s">
        <v>246</v>
      </c>
      <c r="E56" s="88" t="s">
        <v>254</v>
      </c>
      <c r="F56" s="88" t="s">
        <v>211</v>
      </c>
      <c r="G56" s="95">
        <v>173.8</v>
      </c>
    </row>
    <row r="57" spans="1:9" ht="15.75" customHeight="1">
      <c r="A57" s="85" t="s">
        <v>255</v>
      </c>
      <c r="B57" s="87" t="s">
        <v>213</v>
      </c>
      <c r="C57" s="87" t="s">
        <v>190</v>
      </c>
      <c r="D57" s="91" t="s">
        <v>246</v>
      </c>
      <c r="E57" s="91" t="s">
        <v>256</v>
      </c>
      <c r="F57" s="91"/>
      <c r="G57" s="89">
        <f t="shared" si="3"/>
        <v>7.3</v>
      </c>
    </row>
    <row r="58" spans="1:9" ht="42" customHeight="1">
      <c r="A58" s="93" t="s">
        <v>105</v>
      </c>
      <c r="B58" s="94" t="s">
        <v>213</v>
      </c>
      <c r="C58" s="94" t="s">
        <v>190</v>
      </c>
      <c r="D58" s="88" t="s">
        <v>246</v>
      </c>
      <c r="E58" s="88" t="s">
        <v>257</v>
      </c>
      <c r="F58" s="88"/>
      <c r="G58" s="95">
        <f t="shared" si="3"/>
        <v>7.3</v>
      </c>
    </row>
    <row r="59" spans="1:9" ht="26.4">
      <c r="A59" s="93" t="s">
        <v>210</v>
      </c>
      <c r="B59" s="94" t="s">
        <v>213</v>
      </c>
      <c r="C59" s="94" t="s">
        <v>190</v>
      </c>
      <c r="D59" s="88" t="s">
        <v>246</v>
      </c>
      <c r="E59" s="88" t="s">
        <v>257</v>
      </c>
      <c r="F59" s="96" t="s">
        <v>211</v>
      </c>
      <c r="G59" s="95">
        <v>7.3</v>
      </c>
    </row>
    <row r="60" spans="1:9">
      <c r="A60" s="85" t="s">
        <v>226</v>
      </c>
      <c r="B60" s="87" t="s">
        <v>213</v>
      </c>
      <c r="C60" s="87" t="s">
        <v>190</v>
      </c>
      <c r="D60" s="91" t="s">
        <v>246</v>
      </c>
      <c r="E60" s="91" t="s">
        <v>227</v>
      </c>
      <c r="F60" s="91"/>
      <c r="G60" s="89">
        <f>G61+G63+G65+G70+G67</f>
        <v>334.79999999999995</v>
      </c>
    </row>
    <row r="61" spans="1:9" ht="27" customHeight="1">
      <c r="A61" s="93" t="s">
        <v>258</v>
      </c>
      <c r="B61" s="94" t="s">
        <v>213</v>
      </c>
      <c r="C61" s="94" t="s">
        <v>190</v>
      </c>
      <c r="D61" s="88" t="s">
        <v>246</v>
      </c>
      <c r="E61" s="88" t="s">
        <v>259</v>
      </c>
      <c r="F61" s="88"/>
      <c r="G61" s="95">
        <f>G62</f>
        <v>200</v>
      </c>
    </row>
    <row r="62" spans="1:9">
      <c r="A62" s="93" t="s">
        <v>222</v>
      </c>
      <c r="B62" s="94" t="s">
        <v>213</v>
      </c>
      <c r="C62" s="94" t="s">
        <v>190</v>
      </c>
      <c r="D62" s="88" t="s">
        <v>246</v>
      </c>
      <c r="E62" s="88" t="s">
        <v>259</v>
      </c>
      <c r="F62" s="88" t="s">
        <v>223</v>
      </c>
      <c r="G62" s="95">
        <v>200</v>
      </c>
    </row>
    <row r="63" spans="1:9" ht="26.4">
      <c r="A63" s="93" t="s">
        <v>260</v>
      </c>
      <c r="B63" s="86">
        <v>630</v>
      </c>
      <c r="C63" s="94" t="s">
        <v>190</v>
      </c>
      <c r="D63" s="88" t="s">
        <v>246</v>
      </c>
      <c r="E63" s="88" t="s">
        <v>261</v>
      </c>
      <c r="F63" s="88"/>
      <c r="G63" s="95">
        <f>G64</f>
        <v>24.7</v>
      </c>
      <c r="I63" s="35"/>
    </row>
    <row r="64" spans="1:9" ht="26.4">
      <c r="A64" s="93" t="s">
        <v>210</v>
      </c>
      <c r="B64" s="86">
        <v>630</v>
      </c>
      <c r="C64" s="94" t="s">
        <v>190</v>
      </c>
      <c r="D64" s="88" t="s">
        <v>246</v>
      </c>
      <c r="E64" s="88" t="s">
        <v>261</v>
      </c>
      <c r="F64" s="88" t="s">
        <v>211</v>
      </c>
      <c r="G64" s="95">
        <v>24.7</v>
      </c>
    </row>
    <row r="65" spans="1:7" ht="39.6">
      <c r="A65" s="93" t="s">
        <v>262</v>
      </c>
      <c r="B65" s="86">
        <v>630</v>
      </c>
      <c r="C65" s="94" t="s">
        <v>190</v>
      </c>
      <c r="D65" s="88" t="s">
        <v>246</v>
      </c>
      <c r="E65" s="88" t="s">
        <v>263</v>
      </c>
      <c r="F65" s="88"/>
      <c r="G65" s="95">
        <f>G66</f>
        <v>30</v>
      </c>
    </row>
    <row r="66" spans="1:7" ht="26.4">
      <c r="A66" s="93" t="s">
        <v>210</v>
      </c>
      <c r="B66" s="94" t="s">
        <v>213</v>
      </c>
      <c r="C66" s="94" t="s">
        <v>190</v>
      </c>
      <c r="D66" s="88" t="s">
        <v>246</v>
      </c>
      <c r="E66" s="88" t="s">
        <v>263</v>
      </c>
      <c r="F66" s="88" t="s">
        <v>211</v>
      </c>
      <c r="G66" s="95">
        <v>30</v>
      </c>
    </row>
    <row r="67" spans="1:7" ht="27" customHeight="1">
      <c r="A67" s="93" t="s">
        <v>264</v>
      </c>
      <c r="B67" s="94" t="s">
        <v>213</v>
      </c>
      <c r="C67" s="94" t="s">
        <v>190</v>
      </c>
      <c r="D67" s="88" t="s">
        <v>246</v>
      </c>
      <c r="E67" s="88" t="s">
        <v>265</v>
      </c>
      <c r="F67" s="88"/>
      <c r="G67" s="95">
        <f>G68+G69</f>
        <v>40.4</v>
      </c>
    </row>
    <row r="68" spans="1:7" ht="27" customHeight="1">
      <c r="A68" s="93" t="s">
        <v>210</v>
      </c>
      <c r="B68" s="94" t="s">
        <v>213</v>
      </c>
      <c r="C68" s="94" t="s">
        <v>190</v>
      </c>
      <c r="D68" s="88" t="s">
        <v>246</v>
      </c>
      <c r="E68" s="88" t="s">
        <v>265</v>
      </c>
      <c r="F68" s="88" t="s">
        <v>211</v>
      </c>
      <c r="G68" s="102">
        <v>40.4</v>
      </c>
    </row>
    <row r="69" spans="1:7" hidden="1">
      <c r="A69" s="93" t="s">
        <v>222</v>
      </c>
      <c r="B69" s="94" t="s">
        <v>213</v>
      </c>
      <c r="C69" s="94" t="s">
        <v>190</v>
      </c>
      <c r="D69" s="88" t="s">
        <v>246</v>
      </c>
      <c r="E69" s="88" t="s">
        <v>265</v>
      </c>
      <c r="F69" s="88" t="s">
        <v>223</v>
      </c>
      <c r="G69" s="114">
        <v>0</v>
      </c>
    </row>
    <row r="70" spans="1:7" ht="54" customHeight="1">
      <c r="A70" s="93" t="s">
        <v>266</v>
      </c>
      <c r="B70" s="94" t="s">
        <v>213</v>
      </c>
      <c r="C70" s="94" t="s">
        <v>190</v>
      </c>
      <c r="D70" s="88" t="s">
        <v>246</v>
      </c>
      <c r="E70" s="88" t="s">
        <v>267</v>
      </c>
      <c r="F70" s="88"/>
      <c r="G70" s="95">
        <f>G71</f>
        <v>39.700000000000003</v>
      </c>
    </row>
    <row r="71" spans="1:7" ht="26.4">
      <c r="A71" s="93" t="s">
        <v>210</v>
      </c>
      <c r="B71" s="94" t="s">
        <v>213</v>
      </c>
      <c r="C71" s="94" t="s">
        <v>190</v>
      </c>
      <c r="D71" s="88" t="s">
        <v>246</v>
      </c>
      <c r="E71" s="88" t="s">
        <v>267</v>
      </c>
      <c r="F71" s="88" t="s">
        <v>211</v>
      </c>
      <c r="G71" s="95">
        <v>39.700000000000003</v>
      </c>
    </row>
    <row r="72" spans="1:7">
      <c r="A72" s="85" t="s">
        <v>268</v>
      </c>
      <c r="B72" s="90">
        <v>630</v>
      </c>
      <c r="C72" s="87" t="s">
        <v>192</v>
      </c>
      <c r="D72" s="91" t="s">
        <v>269</v>
      </c>
      <c r="E72" s="91"/>
      <c r="F72" s="91"/>
      <c r="G72" s="89">
        <f t="shared" ref="G72:G74" si="4">G73</f>
        <v>296.3</v>
      </c>
    </row>
    <row r="73" spans="1:7">
      <c r="A73" s="85" t="s">
        <v>270</v>
      </c>
      <c r="B73" s="90">
        <v>630</v>
      </c>
      <c r="C73" s="87" t="s">
        <v>192</v>
      </c>
      <c r="D73" s="91" t="s">
        <v>200</v>
      </c>
      <c r="E73" s="91"/>
      <c r="F73" s="91"/>
      <c r="G73" s="89">
        <f t="shared" si="4"/>
        <v>296.3</v>
      </c>
    </row>
    <row r="74" spans="1:7" ht="14.25" customHeight="1">
      <c r="A74" s="85" t="s">
        <v>255</v>
      </c>
      <c r="B74" s="87" t="s">
        <v>213</v>
      </c>
      <c r="C74" s="87" t="s">
        <v>192</v>
      </c>
      <c r="D74" s="91" t="s">
        <v>200</v>
      </c>
      <c r="E74" s="91" t="s">
        <v>256</v>
      </c>
      <c r="F74" s="91"/>
      <c r="G74" s="89">
        <f t="shared" si="4"/>
        <v>296.3</v>
      </c>
    </row>
    <row r="75" spans="1:7" ht="39.6">
      <c r="A75" s="93" t="s">
        <v>271</v>
      </c>
      <c r="B75" s="94" t="s">
        <v>213</v>
      </c>
      <c r="C75" s="94" t="s">
        <v>192</v>
      </c>
      <c r="D75" s="88" t="s">
        <v>200</v>
      </c>
      <c r="E75" s="88" t="s">
        <v>272</v>
      </c>
      <c r="F75" s="88"/>
      <c r="G75" s="95">
        <f>G76+G77</f>
        <v>296.3</v>
      </c>
    </row>
    <row r="76" spans="1:7" ht="52.5" customHeight="1">
      <c r="A76" s="93" t="s">
        <v>197</v>
      </c>
      <c r="B76" s="94" t="s">
        <v>213</v>
      </c>
      <c r="C76" s="94" t="s">
        <v>192</v>
      </c>
      <c r="D76" s="88" t="s">
        <v>200</v>
      </c>
      <c r="E76" s="88" t="s">
        <v>272</v>
      </c>
      <c r="F76" s="88" t="s">
        <v>198</v>
      </c>
      <c r="G76" s="95">
        <v>276.5</v>
      </c>
    </row>
    <row r="77" spans="1:7" ht="26.4">
      <c r="A77" s="93" t="s">
        <v>210</v>
      </c>
      <c r="B77" s="94" t="s">
        <v>213</v>
      </c>
      <c r="C77" s="94" t="s">
        <v>192</v>
      </c>
      <c r="D77" s="88" t="s">
        <v>200</v>
      </c>
      <c r="E77" s="88" t="s">
        <v>272</v>
      </c>
      <c r="F77" s="96" t="s">
        <v>211</v>
      </c>
      <c r="G77" s="95">
        <v>19.8</v>
      </c>
    </row>
    <row r="78" spans="1:7" ht="26.4">
      <c r="A78" s="115" t="s">
        <v>273</v>
      </c>
      <c r="B78" s="87" t="s">
        <v>213</v>
      </c>
      <c r="C78" s="87" t="s">
        <v>200</v>
      </c>
      <c r="D78" s="91" t="s">
        <v>269</v>
      </c>
      <c r="E78" s="91"/>
      <c r="F78" s="91"/>
      <c r="G78" s="89">
        <f>G80+G85+G90+G99</f>
        <v>2731.9</v>
      </c>
    </row>
    <row r="79" spans="1:7" ht="17.25" customHeight="1">
      <c r="A79" s="115" t="s">
        <v>274</v>
      </c>
      <c r="B79" s="87" t="s">
        <v>213</v>
      </c>
      <c r="C79" s="87" t="s">
        <v>200</v>
      </c>
      <c r="D79" s="91" t="s">
        <v>275</v>
      </c>
      <c r="E79" s="91"/>
      <c r="F79" s="91"/>
      <c r="G79" s="89">
        <f>G80+G85</f>
        <v>2076.1999999999998</v>
      </c>
    </row>
    <row r="80" spans="1:7" ht="40.5" customHeight="1">
      <c r="A80" s="112" t="s">
        <v>276</v>
      </c>
      <c r="B80" s="87" t="s">
        <v>213</v>
      </c>
      <c r="C80" s="87" t="s">
        <v>200</v>
      </c>
      <c r="D80" s="91" t="s">
        <v>275</v>
      </c>
      <c r="E80" s="91" t="s">
        <v>216</v>
      </c>
      <c r="F80" s="91"/>
      <c r="G80" s="89">
        <f>G83</f>
        <v>139.20000000000002</v>
      </c>
    </row>
    <row r="81" spans="1:8" hidden="1">
      <c r="A81" s="116"/>
      <c r="B81" s="94"/>
      <c r="C81" s="94"/>
      <c r="D81" s="88"/>
      <c r="E81" s="88"/>
      <c r="F81" s="88"/>
      <c r="G81" s="95"/>
    </row>
    <row r="82" spans="1:8" ht="42" hidden="1" customHeight="1">
      <c r="A82" s="103"/>
      <c r="B82" s="94"/>
      <c r="C82" s="94"/>
      <c r="D82" s="88"/>
      <c r="E82" s="88"/>
      <c r="F82" s="88"/>
      <c r="G82" s="95"/>
    </row>
    <row r="83" spans="1:8" ht="25.5" customHeight="1">
      <c r="A83" s="93" t="s">
        <v>277</v>
      </c>
      <c r="B83" s="94" t="s">
        <v>213</v>
      </c>
      <c r="C83" s="94" t="s">
        <v>200</v>
      </c>
      <c r="D83" s="88" t="s">
        <v>275</v>
      </c>
      <c r="E83" s="88" t="s">
        <v>218</v>
      </c>
      <c r="F83" s="88"/>
      <c r="G83" s="95">
        <f>G84</f>
        <v>139.20000000000002</v>
      </c>
    </row>
    <row r="84" spans="1:8" ht="26.4">
      <c r="A84" s="93" t="s">
        <v>210</v>
      </c>
      <c r="B84" s="94" t="s">
        <v>213</v>
      </c>
      <c r="C84" s="94" t="s">
        <v>200</v>
      </c>
      <c r="D84" s="88" t="s">
        <v>275</v>
      </c>
      <c r="E84" s="88" t="s">
        <v>218</v>
      </c>
      <c r="F84" s="88" t="s">
        <v>211</v>
      </c>
      <c r="G84" s="102">
        <f>135.4+3.8</f>
        <v>139.20000000000002</v>
      </c>
    </row>
    <row r="85" spans="1:8" ht="38.25" customHeight="1">
      <c r="A85" s="85" t="s">
        <v>278</v>
      </c>
      <c r="B85" s="90">
        <v>630</v>
      </c>
      <c r="C85" s="87" t="s">
        <v>200</v>
      </c>
      <c r="D85" s="91" t="s">
        <v>275</v>
      </c>
      <c r="E85" s="91" t="s">
        <v>279</v>
      </c>
      <c r="F85" s="91"/>
      <c r="G85" s="89">
        <f>G86</f>
        <v>1937</v>
      </c>
    </row>
    <row r="86" spans="1:8" ht="39.6">
      <c r="A86" s="85" t="s">
        <v>122</v>
      </c>
      <c r="B86" s="87" t="s">
        <v>213</v>
      </c>
      <c r="C86" s="87" t="s">
        <v>200</v>
      </c>
      <c r="D86" s="91" t="s">
        <v>275</v>
      </c>
      <c r="E86" s="91" t="s">
        <v>280</v>
      </c>
      <c r="F86" s="88"/>
      <c r="G86" s="89">
        <f>G87+G88</f>
        <v>1937</v>
      </c>
    </row>
    <row r="87" spans="1:8" ht="39.6">
      <c r="A87" s="93" t="s">
        <v>144</v>
      </c>
      <c r="B87" s="86">
        <v>630</v>
      </c>
      <c r="C87" s="94" t="s">
        <v>200</v>
      </c>
      <c r="D87" s="88" t="s">
        <v>275</v>
      </c>
      <c r="E87" s="88" t="s">
        <v>280</v>
      </c>
      <c r="F87" s="88"/>
      <c r="G87" s="95">
        <v>97</v>
      </c>
    </row>
    <row r="88" spans="1:8" ht="57" customHeight="1">
      <c r="A88" s="93" t="s">
        <v>281</v>
      </c>
      <c r="B88" s="86">
        <v>630</v>
      </c>
      <c r="C88" s="94" t="s">
        <v>200</v>
      </c>
      <c r="D88" s="88" t="s">
        <v>275</v>
      </c>
      <c r="E88" s="88" t="s">
        <v>280</v>
      </c>
      <c r="F88" s="88"/>
      <c r="G88" s="95">
        <v>1840</v>
      </c>
    </row>
    <row r="89" spans="1:8" ht="26.4">
      <c r="A89" s="93" t="s">
        <v>210</v>
      </c>
      <c r="B89" s="86">
        <v>630</v>
      </c>
      <c r="C89" s="94" t="s">
        <v>200</v>
      </c>
      <c r="D89" s="88" t="s">
        <v>275</v>
      </c>
      <c r="E89" s="88" t="s">
        <v>280</v>
      </c>
      <c r="F89" s="88" t="s">
        <v>211</v>
      </c>
      <c r="G89" s="95">
        <f>G88+G87</f>
        <v>1937</v>
      </c>
    </row>
    <row r="90" spans="1:8" ht="30.75" customHeight="1">
      <c r="A90" s="85" t="s">
        <v>282</v>
      </c>
      <c r="B90" s="90">
        <v>630</v>
      </c>
      <c r="C90" s="87" t="s">
        <v>200</v>
      </c>
      <c r="D90" s="91" t="s">
        <v>283</v>
      </c>
      <c r="E90" s="91"/>
      <c r="F90" s="91"/>
      <c r="G90" s="89">
        <f>G96+G91</f>
        <v>593.79999999999995</v>
      </c>
    </row>
    <row r="91" spans="1:8" ht="39.6">
      <c r="A91" s="85" t="s">
        <v>278</v>
      </c>
      <c r="B91" s="87" t="s">
        <v>213</v>
      </c>
      <c r="C91" s="87" t="s">
        <v>200</v>
      </c>
      <c r="D91" s="91" t="s">
        <v>283</v>
      </c>
      <c r="E91" s="91" t="s">
        <v>279</v>
      </c>
      <c r="F91" s="91"/>
      <c r="G91" s="89">
        <f>G92</f>
        <v>110.1</v>
      </c>
    </row>
    <row r="92" spans="1:8" ht="39.6">
      <c r="A92" s="85" t="s">
        <v>122</v>
      </c>
      <c r="B92" s="87" t="s">
        <v>213</v>
      </c>
      <c r="C92" s="87" t="s">
        <v>200</v>
      </c>
      <c r="D92" s="91" t="s">
        <v>283</v>
      </c>
      <c r="E92" s="91" t="s">
        <v>280</v>
      </c>
      <c r="F92" s="91"/>
      <c r="G92" s="89">
        <f>SUM(G93:G94)</f>
        <v>110.1</v>
      </c>
    </row>
    <row r="93" spans="1:8" ht="22.5" hidden="1" customHeight="1">
      <c r="A93" s="93" t="s">
        <v>284</v>
      </c>
      <c r="B93" s="94" t="s">
        <v>213</v>
      </c>
      <c r="C93" s="94" t="s">
        <v>200</v>
      </c>
      <c r="D93" s="88" t="s">
        <v>283</v>
      </c>
      <c r="E93" s="88" t="s">
        <v>280</v>
      </c>
      <c r="F93" s="91"/>
      <c r="G93" s="95"/>
    </row>
    <row r="94" spans="1:8" ht="26.4">
      <c r="A94" s="93" t="s">
        <v>124</v>
      </c>
      <c r="B94" s="94" t="s">
        <v>213</v>
      </c>
      <c r="C94" s="94" t="s">
        <v>200</v>
      </c>
      <c r="D94" s="88" t="s">
        <v>283</v>
      </c>
      <c r="E94" s="88" t="s">
        <v>280</v>
      </c>
      <c r="F94" s="91"/>
      <c r="G94" s="95">
        <v>110.1</v>
      </c>
    </row>
    <row r="95" spans="1:8" ht="26.4">
      <c r="A95" s="93" t="s">
        <v>210</v>
      </c>
      <c r="B95" s="86">
        <v>630</v>
      </c>
      <c r="C95" s="94" t="s">
        <v>200</v>
      </c>
      <c r="D95" s="88" t="s">
        <v>283</v>
      </c>
      <c r="E95" s="88" t="s">
        <v>280</v>
      </c>
      <c r="F95" s="88" t="s">
        <v>211</v>
      </c>
      <c r="G95" s="95">
        <f>G94</f>
        <v>110.1</v>
      </c>
    </row>
    <row r="96" spans="1:8">
      <c r="A96" s="112" t="s">
        <v>226</v>
      </c>
      <c r="B96" s="87" t="s">
        <v>213</v>
      </c>
      <c r="C96" s="87" t="s">
        <v>200</v>
      </c>
      <c r="D96" s="91" t="s">
        <v>283</v>
      </c>
      <c r="E96" s="91" t="s">
        <v>227</v>
      </c>
      <c r="F96" s="91"/>
      <c r="G96" s="89">
        <f t="shared" ref="G96:G99" si="5">G97</f>
        <v>483.7</v>
      </c>
      <c r="H96" s="8"/>
    </row>
    <row r="97" spans="1:9">
      <c r="A97" s="116" t="s">
        <v>285</v>
      </c>
      <c r="B97" s="94" t="s">
        <v>213</v>
      </c>
      <c r="C97" s="94" t="s">
        <v>200</v>
      </c>
      <c r="D97" s="88" t="s">
        <v>283</v>
      </c>
      <c r="E97" s="88" t="s">
        <v>286</v>
      </c>
      <c r="F97" s="88"/>
      <c r="G97" s="95">
        <f t="shared" si="5"/>
        <v>483.7</v>
      </c>
    </row>
    <row r="98" spans="1:9" ht="26.4">
      <c r="A98" s="93" t="s">
        <v>210</v>
      </c>
      <c r="B98" s="94" t="s">
        <v>213</v>
      </c>
      <c r="C98" s="94" t="s">
        <v>200</v>
      </c>
      <c r="D98" s="88" t="s">
        <v>283</v>
      </c>
      <c r="E98" s="88" t="s">
        <v>286</v>
      </c>
      <c r="F98" s="88" t="s">
        <v>211</v>
      </c>
      <c r="G98" s="95">
        <v>483.7</v>
      </c>
    </row>
    <row r="99" spans="1:9" ht="26.4">
      <c r="A99" s="117" t="s">
        <v>287</v>
      </c>
      <c r="B99" s="87" t="s">
        <v>213</v>
      </c>
      <c r="C99" s="87" t="s">
        <v>200</v>
      </c>
      <c r="D99" s="91" t="s">
        <v>288</v>
      </c>
      <c r="E99" s="88"/>
      <c r="F99" s="88"/>
      <c r="G99" s="89">
        <f t="shared" si="5"/>
        <v>61.9</v>
      </c>
    </row>
    <row r="100" spans="1:9" ht="39.6">
      <c r="A100" s="85" t="s">
        <v>278</v>
      </c>
      <c r="B100" s="90">
        <v>630</v>
      </c>
      <c r="C100" s="87" t="s">
        <v>200</v>
      </c>
      <c r="D100" s="91" t="s">
        <v>288</v>
      </c>
      <c r="E100" s="91" t="s">
        <v>279</v>
      </c>
      <c r="F100" s="91"/>
      <c r="G100" s="89">
        <f>G101</f>
        <v>61.9</v>
      </c>
    </row>
    <row r="101" spans="1:9" ht="41.25" customHeight="1">
      <c r="A101" s="85" t="s">
        <v>122</v>
      </c>
      <c r="B101" s="90">
        <v>630</v>
      </c>
      <c r="C101" s="87" t="s">
        <v>200</v>
      </c>
      <c r="D101" s="91" t="s">
        <v>288</v>
      </c>
      <c r="E101" s="91" t="s">
        <v>280</v>
      </c>
      <c r="F101" s="88"/>
      <c r="G101" s="89">
        <f>G102+G104</f>
        <v>61.9</v>
      </c>
    </row>
    <row r="102" spans="1:9" ht="39" customHeight="1">
      <c r="A102" s="55" t="s">
        <v>145</v>
      </c>
      <c r="B102" s="86">
        <v>630</v>
      </c>
      <c r="C102" s="94" t="s">
        <v>200</v>
      </c>
      <c r="D102" s="88" t="s">
        <v>288</v>
      </c>
      <c r="E102" s="88" t="s">
        <v>280</v>
      </c>
      <c r="F102" s="88"/>
      <c r="G102" s="95">
        <f>G103</f>
        <v>20</v>
      </c>
    </row>
    <row r="103" spans="1:9" ht="52.5" customHeight="1">
      <c r="A103" s="93" t="s">
        <v>197</v>
      </c>
      <c r="B103" s="86">
        <v>630</v>
      </c>
      <c r="C103" s="94" t="s">
        <v>200</v>
      </c>
      <c r="D103" s="88" t="s">
        <v>288</v>
      </c>
      <c r="E103" s="88" t="s">
        <v>280</v>
      </c>
      <c r="F103" s="88" t="s">
        <v>198</v>
      </c>
      <c r="G103" s="95">
        <v>20</v>
      </c>
    </row>
    <row r="104" spans="1:9" ht="30" customHeight="1">
      <c r="A104" s="93" t="s">
        <v>125</v>
      </c>
      <c r="B104" s="86">
        <v>630</v>
      </c>
      <c r="C104" s="94" t="s">
        <v>200</v>
      </c>
      <c r="D104" s="88" t="s">
        <v>288</v>
      </c>
      <c r="E104" s="88" t="s">
        <v>280</v>
      </c>
      <c r="F104" s="88"/>
      <c r="G104" s="95">
        <f>G105</f>
        <v>41.9</v>
      </c>
    </row>
    <row r="105" spans="1:9" ht="30" customHeight="1">
      <c r="A105" s="93" t="s">
        <v>210</v>
      </c>
      <c r="B105" s="86">
        <v>630</v>
      </c>
      <c r="C105" s="94" t="s">
        <v>200</v>
      </c>
      <c r="D105" s="88" t="s">
        <v>288</v>
      </c>
      <c r="E105" s="88" t="s">
        <v>280</v>
      </c>
      <c r="F105" s="88" t="s">
        <v>211</v>
      </c>
      <c r="G105" s="95">
        <v>41.9</v>
      </c>
    </row>
    <row r="106" spans="1:9">
      <c r="A106" s="85" t="s">
        <v>289</v>
      </c>
      <c r="B106" s="90">
        <v>630</v>
      </c>
      <c r="C106" s="87" t="s">
        <v>214</v>
      </c>
      <c r="D106" s="91" t="s">
        <v>269</v>
      </c>
      <c r="E106" s="91"/>
      <c r="F106" s="91"/>
      <c r="G106" s="89">
        <f>G107+G114+G126</f>
        <v>9664.2999999999993</v>
      </c>
    </row>
    <row r="107" spans="1:9">
      <c r="A107" s="85" t="s">
        <v>290</v>
      </c>
      <c r="B107" s="90">
        <v>630</v>
      </c>
      <c r="C107" s="87" t="s">
        <v>214</v>
      </c>
      <c r="D107" s="91" t="s">
        <v>291</v>
      </c>
      <c r="E107" s="91"/>
      <c r="F107" s="91"/>
      <c r="G107" s="89">
        <f t="shared" ref="G107:G108" si="6">G108</f>
        <v>224.4</v>
      </c>
    </row>
    <row r="108" spans="1:9" ht="41.25" customHeight="1">
      <c r="A108" s="85" t="s">
        <v>292</v>
      </c>
      <c r="B108" s="90">
        <v>630</v>
      </c>
      <c r="C108" s="87" t="s">
        <v>214</v>
      </c>
      <c r="D108" s="91" t="s">
        <v>291</v>
      </c>
      <c r="E108" s="91" t="s">
        <v>253</v>
      </c>
      <c r="F108" s="91"/>
      <c r="G108" s="89">
        <f t="shared" si="6"/>
        <v>224.4</v>
      </c>
    </row>
    <row r="109" spans="1:9" ht="42" customHeight="1">
      <c r="A109" s="85" t="s">
        <v>293</v>
      </c>
      <c r="B109" s="90">
        <v>630</v>
      </c>
      <c r="C109" s="87" t="s">
        <v>214</v>
      </c>
      <c r="D109" s="91" t="s">
        <v>291</v>
      </c>
      <c r="E109" s="91" t="s">
        <v>254</v>
      </c>
      <c r="F109" s="91"/>
      <c r="G109" s="89">
        <f>G110+G111+G112</f>
        <v>224.4</v>
      </c>
    </row>
    <row r="110" spans="1:9" ht="16.5" customHeight="1">
      <c r="A110" s="93" t="s">
        <v>294</v>
      </c>
      <c r="B110" s="86">
        <v>630</v>
      </c>
      <c r="C110" s="94" t="s">
        <v>214</v>
      </c>
      <c r="D110" s="88" t="s">
        <v>291</v>
      </c>
      <c r="E110" s="88" t="s">
        <v>254</v>
      </c>
      <c r="F110" s="88"/>
      <c r="G110" s="95">
        <v>64.900000000000006</v>
      </c>
      <c r="I110" s="35"/>
    </row>
    <row r="111" spans="1:9" ht="26.4">
      <c r="A111" s="93" t="s">
        <v>119</v>
      </c>
      <c r="B111" s="86">
        <v>630</v>
      </c>
      <c r="C111" s="94" t="s">
        <v>214</v>
      </c>
      <c r="D111" s="88" t="s">
        <v>291</v>
      </c>
      <c r="E111" s="88" t="s">
        <v>254</v>
      </c>
      <c r="F111" s="88"/>
      <c r="G111" s="95">
        <v>159.5</v>
      </c>
      <c r="I111" s="35"/>
    </row>
    <row r="112" spans="1:9" ht="36.75" hidden="1" customHeight="1">
      <c r="A112" s="93" t="s">
        <v>295</v>
      </c>
      <c r="B112" s="86">
        <v>630</v>
      </c>
      <c r="C112" s="94" t="s">
        <v>214</v>
      </c>
      <c r="D112" s="88" t="s">
        <v>291</v>
      </c>
      <c r="E112" s="88" t="s">
        <v>254</v>
      </c>
      <c r="F112" s="88"/>
      <c r="G112" s="95">
        <v>0</v>
      </c>
      <c r="I112" s="35"/>
    </row>
    <row r="113" spans="1:9" ht="26.4">
      <c r="A113" s="93" t="s">
        <v>210</v>
      </c>
      <c r="B113" s="86">
        <v>630</v>
      </c>
      <c r="C113" s="94" t="s">
        <v>214</v>
      </c>
      <c r="D113" s="88" t="s">
        <v>291</v>
      </c>
      <c r="E113" s="88" t="s">
        <v>254</v>
      </c>
      <c r="F113" s="88" t="s">
        <v>211</v>
      </c>
      <c r="G113" s="95">
        <f>G110+G111+G112</f>
        <v>224.4</v>
      </c>
    </row>
    <row r="114" spans="1:9">
      <c r="A114" s="85" t="s">
        <v>296</v>
      </c>
      <c r="B114" s="90">
        <v>630</v>
      </c>
      <c r="C114" s="87" t="s">
        <v>214</v>
      </c>
      <c r="D114" s="91" t="s">
        <v>275</v>
      </c>
      <c r="E114" s="88"/>
      <c r="F114" s="88"/>
      <c r="G114" s="89">
        <f>G115+G122</f>
        <v>9419.9</v>
      </c>
    </row>
    <row r="115" spans="1:9" ht="39.75" customHeight="1">
      <c r="A115" s="85" t="s">
        <v>292</v>
      </c>
      <c r="B115" s="90">
        <v>630</v>
      </c>
      <c r="C115" s="87" t="s">
        <v>214</v>
      </c>
      <c r="D115" s="91" t="s">
        <v>275</v>
      </c>
      <c r="E115" s="91" t="s">
        <v>253</v>
      </c>
      <c r="F115" s="88"/>
      <c r="G115" s="89">
        <f>G116+G118</f>
        <v>8767.7999999999993</v>
      </c>
    </row>
    <row r="116" spans="1:9" ht="51" customHeight="1">
      <c r="A116" s="93" t="s">
        <v>297</v>
      </c>
      <c r="B116" s="86">
        <v>630</v>
      </c>
      <c r="C116" s="94" t="s">
        <v>214</v>
      </c>
      <c r="D116" s="88" t="s">
        <v>275</v>
      </c>
      <c r="E116" s="118" t="s">
        <v>298</v>
      </c>
      <c r="F116" s="88"/>
      <c r="G116" s="95">
        <f>G117</f>
        <v>772.8</v>
      </c>
    </row>
    <row r="117" spans="1:9" ht="28.5" customHeight="1">
      <c r="A117" s="93" t="s">
        <v>210</v>
      </c>
      <c r="B117" s="86">
        <v>630</v>
      </c>
      <c r="C117" s="94" t="s">
        <v>214</v>
      </c>
      <c r="D117" s="88" t="s">
        <v>275</v>
      </c>
      <c r="E117" s="118" t="s">
        <v>298</v>
      </c>
      <c r="F117" s="88" t="s">
        <v>211</v>
      </c>
      <c r="G117" s="95">
        <v>772.8</v>
      </c>
      <c r="H117" s="35"/>
      <c r="I117" s="35"/>
    </row>
    <row r="118" spans="1:9" ht="51" customHeight="1">
      <c r="A118" s="22" t="s">
        <v>299</v>
      </c>
      <c r="B118" s="119">
        <v>630</v>
      </c>
      <c r="C118" s="120" t="s">
        <v>214</v>
      </c>
      <c r="D118" s="100" t="s">
        <v>275</v>
      </c>
      <c r="E118" s="72" t="s">
        <v>300</v>
      </c>
      <c r="F118" s="88"/>
      <c r="G118" s="121">
        <f>G119+G120</f>
        <v>7995</v>
      </c>
    </row>
    <row r="119" spans="1:9" ht="67.5" customHeight="1">
      <c r="A119" s="55" t="s">
        <v>301</v>
      </c>
      <c r="B119" s="86">
        <v>630</v>
      </c>
      <c r="C119" s="94" t="s">
        <v>214</v>
      </c>
      <c r="D119" s="88" t="s">
        <v>275</v>
      </c>
      <c r="E119" s="19" t="s">
        <v>300</v>
      </c>
      <c r="F119" s="88"/>
      <c r="G119" s="95">
        <v>5995</v>
      </c>
    </row>
    <row r="120" spans="1:9" ht="67.5" customHeight="1">
      <c r="A120" s="175" t="s">
        <v>437</v>
      </c>
      <c r="B120" s="86">
        <v>630</v>
      </c>
      <c r="C120" s="94" t="s">
        <v>214</v>
      </c>
      <c r="D120" s="88" t="s">
        <v>275</v>
      </c>
      <c r="E120" s="176" t="s">
        <v>300</v>
      </c>
      <c r="F120" s="154"/>
      <c r="G120" s="177">
        <v>2000</v>
      </c>
    </row>
    <row r="121" spans="1:9" ht="26.4">
      <c r="A121" s="93" t="s">
        <v>210</v>
      </c>
      <c r="B121" s="86">
        <v>630</v>
      </c>
      <c r="C121" s="94" t="s">
        <v>214</v>
      </c>
      <c r="D121" s="88" t="s">
        <v>275</v>
      </c>
      <c r="E121" s="122" t="s">
        <v>300</v>
      </c>
      <c r="F121" s="88" t="s">
        <v>211</v>
      </c>
      <c r="G121" s="95">
        <f>G119+G120</f>
        <v>7995</v>
      </c>
      <c r="H121" s="35"/>
      <c r="I121" s="35"/>
    </row>
    <row r="122" spans="1:9">
      <c r="A122" s="85" t="s">
        <v>226</v>
      </c>
      <c r="B122" s="90">
        <v>630</v>
      </c>
      <c r="C122" s="87" t="s">
        <v>214</v>
      </c>
      <c r="D122" s="91" t="s">
        <v>275</v>
      </c>
      <c r="E122" s="91" t="s">
        <v>227</v>
      </c>
      <c r="F122" s="91"/>
      <c r="G122" s="89">
        <f t="shared" ref="G122:G124" si="7">G123</f>
        <v>652.09999999999991</v>
      </c>
    </row>
    <row r="123" spans="1:9">
      <c r="A123" s="93" t="s">
        <v>302</v>
      </c>
      <c r="B123" s="86">
        <v>630</v>
      </c>
      <c r="C123" s="94" t="s">
        <v>214</v>
      </c>
      <c r="D123" s="88" t="s">
        <v>275</v>
      </c>
      <c r="E123" s="88" t="s">
        <v>303</v>
      </c>
      <c r="F123" s="88"/>
      <c r="G123" s="95">
        <f t="shared" si="7"/>
        <v>652.09999999999991</v>
      </c>
    </row>
    <row r="124" spans="1:9">
      <c r="A124" s="93" t="s">
        <v>304</v>
      </c>
      <c r="B124" s="86">
        <v>630</v>
      </c>
      <c r="C124" s="94" t="s">
        <v>214</v>
      </c>
      <c r="D124" s="88" t="s">
        <v>275</v>
      </c>
      <c r="E124" s="88" t="s">
        <v>303</v>
      </c>
      <c r="F124" s="88"/>
      <c r="G124" s="95">
        <f t="shared" si="7"/>
        <v>652.09999999999991</v>
      </c>
    </row>
    <row r="125" spans="1:9" ht="26.4">
      <c r="A125" s="93" t="s">
        <v>210</v>
      </c>
      <c r="B125" s="86">
        <v>630</v>
      </c>
      <c r="C125" s="94" t="s">
        <v>214</v>
      </c>
      <c r="D125" s="88" t="s">
        <v>275</v>
      </c>
      <c r="E125" s="88" t="s">
        <v>303</v>
      </c>
      <c r="F125" s="88" t="s">
        <v>211</v>
      </c>
      <c r="G125" s="102">
        <f>473.4+178.7</f>
        <v>652.09999999999991</v>
      </c>
      <c r="I125" s="123"/>
    </row>
    <row r="126" spans="1:9">
      <c r="A126" s="39" t="s">
        <v>305</v>
      </c>
      <c r="B126" s="90">
        <v>630</v>
      </c>
      <c r="C126" s="87" t="s">
        <v>214</v>
      </c>
      <c r="D126" s="91" t="s">
        <v>306</v>
      </c>
      <c r="E126" s="91"/>
      <c r="F126" s="91"/>
      <c r="G126" s="89">
        <f>G127+G130</f>
        <v>20</v>
      </c>
    </row>
    <row r="127" spans="1:9">
      <c r="A127" s="39" t="s">
        <v>307</v>
      </c>
      <c r="B127" s="90">
        <v>630</v>
      </c>
      <c r="C127" s="87" t="s">
        <v>214</v>
      </c>
      <c r="D127" s="91" t="s">
        <v>306</v>
      </c>
      <c r="E127" s="91" t="s">
        <v>308</v>
      </c>
      <c r="F127" s="91"/>
      <c r="G127" s="89">
        <f t="shared" ref="G127:G131" si="8">G128</f>
        <v>20</v>
      </c>
    </row>
    <row r="128" spans="1:9" ht="52.5" customHeight="1">
      <c r="A128" s="55" t="s">
        <v>309</v>
      </c>
      <c r="B128" s="86">
        <v>630</v>
      </c>
      <c r="C128" s="94" t="s">
        <v>214</v>
      </c>
      <c r="D128" s="88" t="s">
        <v>306</v>
      </c>
      <c r="E128" s="88" t="s">
        <v>310</v>
      </c>
      <c r="F128" s="88"/>
      <c r="G128" s="95">
        <f t="shared" si="8"/>
        <v>20</v>
      </c>
      <c r="I128" s="35"/>
    </row>
    <row r="129" spans="1:9" ht="26.4">
      <c r="A129" s="93" t="s">
        <v>210</v>
      </c>
      <c r="B129" s="86">
        <v>630</v>
      </c>
      <c r="C129" s="94" t="s">
        <v>214</v>
      </c>
      <c r="D129" s="88" t="s">
        <v>306</v>
      </c>
      <c r="E129" s="88" t="s">
        <v>310</v>
      </c>
      <c r="F129" s="88" t="s">
        <v>211</v>
      </c>
      <c r="G129" s="95">
        <v>20</v>
      </c>
    </row>
    <row r="130" spans="1:9" hidden="1">
      <c r="A130" s="85" t="s">
        <v>226</v>
      </c>
      <c r="B130" s="90">
        <v>630</v>
      </c>
      <c r="C130" s="87" t="s">
        <v>214</v>
      </c>
      <c r="D130" s="91" t="s">
        <v>306</v>
      </c>
      <c r="E130" s="91" t="s">
        <v>227</v>
      </c>
      <c r="F130" s="88"/>
      <c r="G130" s="89">
        <f t="shared" si="8"/>
        <v>0</v>
      </c>
    </row>
    <row r="131" spans="1:9" hidden="1">
      <c r="A131" s="93" t="s">
        <v>311</v>
      </c>
      <c r="B131" s="86">
        <v>630</v>
      </c>
      <c r="C131" s="94" t="s">
        <v>214</v>
      </c>
      <c r="D131" s="88" t="s">
        <v>306</v>
      </c>
      <c r="E131" s="88" t="s">
        <v>312</v>
      </c>
      <c r="F131" s="88"/>
      <c r="G131" s="95">
        <f t="shared" si="8"/>
        <v>0</v>
      </c>
    </row>
    <row r="132" spans="1:9" ht="26.4" hidden="1">
      <c r="A132" s="93" t="s">
        <v>210</v>
      </c>
      <c r="B132" s="86">
        <v>630</v>
      </c>
      <c r="C132" s="94" t="s">
        <v>214</v>
      </c>
      <c r="D132" s="88" t="s">
        <v>306</v>
      </c>
      <c r="E132" s="88" t="s">
        <v>312</v>
      </c>
      <c r="F132" s="88" t="s">
        <v>211</v>
      </c>
      <c r="G132" s="95">
        <v>0</v>
      </c>
    </row>
    <row r="133" spans="1:9">
      <c r="A133" s="85" t="s">
        <v>313</v>
      </c>
      <c r="B133" s="90">
        <v>630</v>
      </c>
      <c r="C133" s="87" t="s">
        <v>314</v>
      </c>
      <c r="D133" s="91" t="s">
        <v>269</v>
      </c>
      <c r="E133" s="91"/>
      <c r="F133" s="91"/>
      <c r="G133" s="89">
        <f>G134+G148+G170+G202</f>
        <v>31216.199999999997</v>
      </c>
    </row>
    <row r="134" spans="1:9">
      <c r="A134" s="85" t="s">
        <v>315</v>
      </c>
      <c r="B134" s="90">
        <v>630</v>
      </c>
      <c r="C134" s="87" t="s">
        <v>314</v>
      </c>
      <c r="D134" s="91" t="s">
        <v>190</v>
      </c>
      <c r="E134" s="91"/>
      <c r="F134" s="91"/>
      <c r="G134" s="89">
        <f>G142+G135</f>
        <v>7107</v>
      </c>
    </row>
    <row r="135" spans="1:9" ht="54" customHeight="1">
      <c r="A135" s="39" t="s">
        <v>316</v>
      </c>
      <c r="B135" s="90">
        <v>630</v>
      </c>
      <c r="C135" s="87" t="s">
        <v>314</v>
      </c>
      <c r="D135" s="91" t="s">
        <v>190</v>
      </c>
      <c r="E135" s="91" t="s">
        <v>317</v>
      </c>
      <c r="F135" s="91"/>
      <c r="G135" s="89">
        <f>G136</f>
        <v>6487</v>
      </c>
    </row>
    <row r="136" spans="1:9" ht="51" customHeight="1">
      <c r="A136" s="55" t="s">
        <v>156</v>
      </c>
      <c r="B136" s="86">
        <v>630</v>
      </c>
      <c r="C136" s="94" t="s">
        <v>314</v>
      </c>
      <c r="D136" s="88" t="s">
        <v>190</v>
      </c>
      <c r="E136" s="88" t="s">
        <v>318</v>
      </c>
      <c r="F136" s="91"/>
      <c r="G136" s="95">
        <f>SUM(G137+G138+G140)</f>
        <v>6487</v>
      </c>
    </row>
    <row r="137" spans="1:9" ht="54.6" customHeight="1">
      <c r="A137" s="55" t="s">
        <v>319</v>
      </c>
      <c r="B137" s="86">
        <v>630</v>
      </c>
      <c r="C137" s="94" t="s">
        <v>314</v>
      </c>
      <c r="D137" s="88" t="s">
        <v>190</v>
      </c>
      <c r="E137" s="88" t="s">
        <v>318</v>
      </c>
      <c r="F137" s="91"/>
      <c r="G137" s="95">
        <v>3359</v>
      </c>
    </row>
    <row r="138" spans="1:9" ht="56.4" customHeight="1">
      <c r="A138" s="55" t="s">
        <v>320</v>
      </c>
      <c r="B138" s="86">
        <v>630</v>
      </c>
      <c r="C138" s="94" t="s">
        <v>314</v>
      </c>
      <c r="D138" s="88" t="s">
        <v>190</v>
      </c>
      <c r="E138" s="88" t="s">
        <v>318</v>
      </c>
      <c r="F138" s="91"/>
      <c r="G138" s="95">
        <v>1518</v>
      </c>
    </row>
    <row r="139" spans="1:9" ht="26.4">
      <c r="A139" s="93" t="s">
        <v>210</v>
      </c>
      <c r="B139" s="86">
        <v>630</v>
      </c>
      <c r="C139" s="94" t="s">
        <v>314</v>
      </c>
      <c r="D139" s="88" t="s">
        <v>190</v>
      </c>
      <c r="E139" s="88" t="s">
        <v>318</v>
      </c>
      <c r="F139" s="88" t="s">
        <v>211</v>
      </c>
      <c r="G139" s="95">
        <f>SUM(G136)</f>
        <v>6487</v>
      </c>
    </row>
    <row r="140" spans="1:9" ht="42.75" customHeight="1">
      <c r="A140" s="20" t="s">
        <v>321</v>
      </c>
      <c r="B140" s="124">
        <v>630</v>
      </c>
      <c r="C140" s="125" t="s">
        <v>314</v>
      </c>
      <c r="D140" s="118" t="s">
        <v>190</v>
      </c>
      <c r="E140" s="118" t="s">
        <v>318</v>
      </c>
      <c r="F140" s="126"/>
      <c r="G140" s="102">
        <v>1610</v>
      </c>
    </row>
    <row r="141" spans="1:9" ht="26.4">
      <c r="A141" s="93" t="s">
        <v>322</v>
      </c>
      <c r="B141" s="86">
        <v>630</v>
      </c>
      <c r="C141" s="94" t="s">
        <v>314</v>
      </c>
      <c r="D141" s="88" t="s">
        <v>190</v>
      </c>
      <c r="E141" s="88" t="s">
        <v>318</v>
      </c>
      <c r="F141" s="88" t="s">
        <v>323</v>
      </c>
      <c r="G141" s="95">
        <f>G140</f>
        <v>1610</v>
      </c>
    </row>
    <row r="142" spans="1:9">
      <c r="A142" s="85" t="s">
        <v>226</v>
      </c>
      <c r="B142" s="90">
        <v>630</v>
      </c>
      <c r="C142" s="87" t="s">
        <v>314</v>
      </c>
      <c r="D142" s="91" t="s">
        <v>190</v>
      </c>
      <c r="E142" s="91" t="s">
        <v>227</v>
      </c>
      <c r="F142" s="91"/>
      <c r="G142" s="89">
        <f>G143</f>
        <v>620</v>
      </c>
    </row>
    <row r="143" spans="1:9">
      <c r="A143" s="85" t="s">
        <v>324</v>
      </c>
      <c r="B143" s="90">
        <v>630</v>
      </c>
      <c r="C143" s="87" t="s">
        <v>314</v>
      </c>
      <c r="D143" s="91" t="s">
        <v>190</v>
      </c>
      <c r="E143" s="91" t="s">
        <v>325</v>
      </c>
      <c r="F143" s="91"/>
      <c r="G143" s="89">
        <f>G144+G146</f>
        <v>620</v>
      </c>
    </row>
    <row r="144" spans="1:9">
      <c r="A144" s="93" t="s">
        <v>326</v>
      </c>
      <c r="B144" s="94" t="s">
        <v>213</v>
      </c>
      <c r="C144" s="94" t="s">
        <v>314</v>
      </c>
      <c r="D144" s="88" t="s">
        <v>190</v>
      </c>
      <c r="E144" s="88" t="s">
        <v>327</v>
      </c>
      <c r="F144" s="88"/>
      <c r="G144" s="95">
        <f>G145</f>
        <v>620</v>
      </c>
      <c r="I144" s="35"/>
    </row>
    <row r="145" spans="1:9" ht="26.4">
      <c r="A145" s="93" t="s">
        <v>210</v>
      </c>
      <c r="B145" s="94" t="s">
        <v>213</v>
      </c>
      <c r="C145" s="94" t="s">
        <v>314</v>
      </c>
      <c r="D145" s="88" t="s">
        <v>190</v>
      </c>
      <c r="E145" s="88" t="s">
        <v>327</v>
      </c>
      <c r="F145" s="88" t="s">
        <v>211</v>
      </c>
      <c r="G145" s="95">
        <v>620</v>
      </c>
      <c r="H145" s="127"/>
      <c r="I145" s="178"/>
    </row>
    <row r="146" spans="1:9" hidden="1">
      <c r="A146" s="93" t="s">
        <v>328</v>
      </c>
      <c r="B146" s="94" t="s">
        <v>213</v>
      </c>
      <c r="C146" s="94" t="s">
        <v>314</v>
      </c>
      <c r="D146" s="88" t="s">
        <v>190</v>
      </c>
      <c r="E146" s="88" t="s">
        <v>329</v>
      </c>
      <c r="F146" s="88"/>
      <c r="G146" s="95">
        <f>G147</f>
        <v>0</v>
      </c>
    </row>
    <row r="147" spans="1:9" ht="26.4" hidden="1">
      <c r="A147" s="93" t="s">
        <v>210</v>
      </c>
      <c r="B147" s="94" t="s">
        <v>213</v>
      </c>
      <c r="C147" s="94" t="s">
        <v>314</v>
      </c>
      <c r="D147" s="88" t="s">
        <v>190</v>
      </c>
      <c r="E147" s="88" t="s">
        <v>330</v>
      </c>
      <c r="F147" s="88" t="s">
        <v>211</v>
      </c>
      <c r="G147" s="95">
        <v>0</v>
      </c>
    </row>
    <row r="148" spans="1:9">
      <c r="A148" s="85" t="s">
        <v>331</v>
      </c>
      <c r="B148" s="90">
        <v>630</v>
      </c>
      <c r="C148" s="87" t="s">
        <v>314</v>
      </c>
      <c r="D148" s="91" t="s">
        <v>192</v>
      </c>
      <c r="E148" s="91" t="s">
        <v>201</v>
      </c>
      <c r="F148" s="91"/>
      <c r="G148" s="89">
        <f>G149+G155+G159+G167</f>
        <v>15463.5</v>
      </c>
    </row>
    <row r="149" spans="1:9" ht="51.75" customHeight="1">
      <c r="A149" s="112" t="s">
        <v>332</v>
      </c>
      <c r="B149" s="90">
        <v>630</v>
      </c>
      <c r="C149" s="87" t="s">
        <v>314</v>
      </c>
      <c r="D149" s="91" t="s">
        <v>192</v>
      </c>
      <c r="E149" s="91" t="s">
        <v>333</v>
      </c>
      <c r="F149" s="91"/>
      <c r="G149" s="89">
        <f>G150</f>
        <v>15101.9</v>
      </c>
    </row>
    <row r="150" spans="1:9" ht="54.6" customHeight="1">
      <c r="A150" s="113" t="s">
        <v>150</v>
      </c>
      <c r="B150" s="90">
        <v>630</v>
      </c>
      <c r="C150" s="87" t="s">
        <v>314</v>
      </c>
      <c r="D150" s="91" t="s">
        <v>192</v>
      </c>
      <c r="E150" s="91" t="s">
        <v>334</v>
      </c>
      <c r="F150" s="91"/>
      <c r="G150" s="89">
        <f>G152+G154</f>
        <v>15101.9</v>
      </c>
    </row>
    <row r="151" spans="1:9" ht="39" hidden="1" customHeight="1">
      <c r="A151" s="113"/>
      <c r="B151" s="86">
        <v>630</v>
      </c>
      <c r="C151" s="94" t="s">
        <v>314</v>
      </c>
      <c r="D151" s="88" t="s">
        <v>192</v>
      </c>
      <c r="E151" s="88" t="s">
        <v>334</v>
      </c>
      <c r="F151" s="91"/>
      <c r="G151" s="95"/>
    </row>
    <row r="152" spans="1:9" ht="26.4" hidden="1" customHeight="1">
      <c r="A152" s="113" t="s">
        <v>210</v>
      </c>
      <c r="B152" s="86">
        <v>630</v>
      </c>
      <c r="C152" s="94" t="s">
        <v>314</v>
      </c>
      <c r="D152" s="88" t="s">
        <v>192</v>
      </c>
      <c r="E152" s="88" t="s">
        <v>334</v>
      </c>
      <c r="F152" s="88" t="s">
        <v>211</v>
      </c>
      <c r="G152" s="95"/>
    </row>
    <row r="153" spans="1:9" ht="54" customHeight="1">
      <c r="A153" s="103" t="s">
        <v>335</v>
      </c>
      <c r="B153" s="86">
        <v>630</v>
      </c>
      <c r="C153" s="94" t="s">
        <v>314</v>
      </c>
      <c r="D153" s="88" t="s">
        <v>192</v>
      </c>
      <c r="E153" s="88" t="s">
        <v>334</v>
      </c>
      <c r="F153" s="88"/>
      <c r="G153" s="95">
        <f>G154</f>
        <v>15101.9</v>
      </c>
    </row>
    <row r="154" spans="1:9" ht="13.5" customHeight="1">
      <c r="A154" s="93" t="s">
        <v>222</v>
      </c>
      <c r="B154" s="86">
        <v>630</v>
      </c>
      <c r="C154" s="94" t="s">
        <v>314</v>
      </c>
      <c r="D154" s="88" t="s">
        <v>192</v>
      </c>
      <c r="E154" s="88" t="s">
        <v>334</v>
      </c>
      <c r="F154" s="88" t="s">
        <v>223</v>
      </c>
      <c r="G154" s="95">
        <v>15101.9</v>
      </c>
    </row>
    <row r="155" spans="1:9" ht="40.5" customHeight="1">
      <c r="A155" s="85" t="s">
        <v>336</v>
      </c>
      <c r="B155" s="90">
        <v>630</v>
      </c>
      <c r="C155" s="87" t="s">
        <v>314</v>
      </c>
      <c r="D155" s="91" t="s">
        <v>192</v>
      </c>
      <c r="E155" s="91" t="s">
        <v>337</v>
      </c>
      <c r="F155" s="91"/>
      <c r="G155" s="89">
        <f t="shared" ref="G155:G160" si="9">G156</f>
        <v>171.5</v>
      </c>
    </row>
    <row r="156" spans="1:9" ht="36.75" customHeight="1">
      <c r="A156" s="103" t="s">
        <v>338</v>
      </c>
      <c r="B156" s="86">
        <v>630</v>
      </c>
      <c r="C156" s="94" t="s">
        <v>314</v>
      </c>
      <c r="D156" s="88" t="s">
        <v>192</v>
      </c>
      <c r="E156" s="88" t="s">
        <v>339</v>
      </c>
      <c r="F156" s="88"/>
      <c r="G156" s="95">
        <f t="shared" si="9"/>
        <v>171.5</v>
      </c>
    </row>
    <row r="157" spans="1:9" ht="63.75" customHeight="1">
      <c r="A157" s="103" t="s">
        <v>155</v>
      </c>
      <c r="B157" s="86">
        <v>630</v>
      </c>
      <c r="C157" s="94" t="s">
        <v>314</v>
      </c>
      <c r="D157" s="88" t="s">
        <v>192</v>
      </c>
      <c r="E157" s="88" t="s">
        <v>339</v>
      </c>
      <c r="F157" s="88"/>
      <c r="G157" s="95">
        <f t="shared" si="9"/>
        <v>171.5</v>
      </c>
    </row>
    <row r="158" spans="1:9" ht="26.4">
      <c r="A158" s="93" t="s">
        <v>210</v>
      </c>
      <c r="B158" s="86">
        <v>630</v>
      </c>
      <c r="C158" s="94" t="s">
        <v>314</v>
      </c>
      <c r="D158" s="88" t="s">
        <v>192</v>
      </c>
      <c r="E158" s="88" t="s">
        <v>339</v>
      </c>
      <c r="F158" s="88" t="s">
        <v>211</v>
      </c>
      <c r="G158" s="95">
        <v>171.5</v>
      </c>
    </row>
    <row r="159" spans="1:9" ht="39.6">
      <c r="A159" s="39" t="s">
        <v>340</v>
      </c>
      <c r="B159" s="90">
        <v>630</v>
      </c>
      <c r="C159" s="87" t="s">
        <v>314</v>
      </c>
      <c r="D159" s="91" t="s">
        <v>192</v>
      </c>
      <c r="E159" s="91" t="s">
        <v>341</v>
      </c>
      <c r="F159" s="88"/>
      <c r="G159" s="89">
        <f t="shared" si="9"/>
        <v>190</v>
      </c>
    </row>
    <row r="160" spans="1:9" ht="52.8">
      <c r="A160" s="39" t="s">
        <v>342</v>
      </c>
      <c r="B160" s="86">
        <v>630</v>
      </c>
      <c r="C160" s="94" t="s">
        <v>314</v>
      </c>
      <c r="D160" s="88" t="s">
        <v>192</v>
      </c>
      <c r="E160" s="88" t="s">
        <v>343</v>
      </c>
      <c r="F160" s="88"/>
      <c r="G160" s="95">
        <f t="shared" si="9"/>
        <v>190</v>
      </c>
    </row>
    <row r="161" spans="1:7" ht="66.599999999999994" customHeight="1">
      <c r="A161" s="55" t="s">
        <v>344</v>
      </c>
      <c r="B161" s="86">
        <v>630</v>
      </c>
      <c r="C161" s="94" t="s">
        <v>314</v>
      </c>
      <c r="D161" s="88" t="s">
        <v>192</v>
      </c>
      <c r="E161" s="88" t="s">
        <v>343</v>
      </c>
      <c r="F161" s="88"/>
      <c r="G161" s="95">
        <v>190</v>
      </c>
    </row>
    <row r="162" spans="1:7" ht="66" hidden="1" customHeight="1">
      <c r="A162" s="55"/>
      <c r="B162" s="86"/>
      <c r="C162" s="94"/>
      <c r="D162" s="88"/>
      <c r="E162" s="88"/>
      <c r="F162" s="88"/>
      <c r="G162" s="95"/>
    </row>
    <row r="163" spans="1:7" ht="94.5" hidden="1" customHeight="1">
      <c r="A163" s="55"/>
      <c r="B163" s="86"/>
      <c r="C163" s="94"/>
      <c r="D163" s="88"/>
      <c r="E163" s="88"/>
      <c r="F163" s="88"/>
      <c r="G163" s="95"/>
    </row>
    <row r="164" spans="1:7" ht="66" hidden="1" customHeight="1">
      <c r="A164" s="55"/>
      <c r="B164" s="86"/>
      <c r="C164" s="94"/>
      <c r="D164" s="88"/>
      <c r="E164" s="88"/>
      <c r="F164" s="88"/>
      <c r="G164" s="95"/>
    </row>
    <row r="165" spans="1:7" ht="92.25" hidden="1" customHeight="1">
      <c r="A165" s="55"/>
      <c r="B165" s="86"/>
      <c r="C165" s="94"/>
      <c r="D165" s="88"/>
      <c r="E165" s="88"/>
      <c r="F165" s="88"/>
      <c r="G165" s="95"/>
    </row>
    <row r="166" spans="1:7" ht="27.75" customHeight="1">
      <c r="A166" s="93" t="s">
        <v>210</v>
      </c>
      <c r="B166" s="86">
        <v>630</v>
      </c>
      <c r="C166" s="94" t="s">
        <v>314</v>
      </c>
      <c r="D166" s="88" t="s">
        <v>192</v>
      </c>
      <c r="E166" s="88" t="s">
        <v>343</v>
      </c>
      <c r="F166" s="88" t="s">
        <v>211</v>
      </c>
      <c r="G166" s="95">
        <f>G161</f>
        <v>190</v>
      </c>
    </row>
    <row r="167" spans="1:7" ht="18.600000000000001" customHeight="1">
      <c r="A167" s="85" t="s">
        <v>345</v>
      </c>
      <c r="B167" s="90">
        <v>630</v>
      </c>
      <c r="C167" s="87" t="s">
        <v>314</v>
      </c>
      <c r="D167" s="91" t="s">
        <v>192</v>
      </c>
      <c r="E167" s="91" t="s">
        <v>227</v>
      </c>
      <c r="F167" s="91"/>
      <c r="G167" s="89">
        <f t="shared" ref="G167:G168" si="10">G168</f>
        <v>0.1</v>
      </c>
    </row>
    <row r="168" spans="1:7" ht="18.600000000000001" customHeight="1">
      <c r="A168" s="103" t="s">
        <v>346</v>
      </c>
      <c r="B168" s="86">
        <v>630</v>
      </c>
      <c r="C168" s="94" t="s">
        <v>314</v>
      </c>
      <c r="D168" s="88" t="s">
        <v>192</v>
      </c>
      <c r="E168" s="88" t="s">
        <v>347</v>
      </c>
      <c r="F168" s="88"/>
      <c r="G168" s="102">
        <f t="shared" si="10"/>
        <v>0.1</v>
      </c>
    </row>
    <row r="169" spans="1:7" ht="18.600000000000001" customHeight="1">
      <c r="A169" s="128" t="s">
        <v>222</v>
      </c>
      <c r="B169" s="124">
        <v>630</v>
      </c>
      <c r="C169" s="125" t="s">
        <v>314</v>
      </c>
      <c r="D169" s="118" t="s">
        <v>192</v>
      </c>
      <c r="E169" s="118" t="s">
        <v>347</v>
      </c>
      <c r="F169" s="118" t="s">
        <v>223</v>
      </c>
      <c r="G169" s="102">
        <v>0.1</v>
      </c>
    </row>
    <row r="170" spans="1:7">
      <c r="A170" s="85" t="s">
        <v>348</v>
      </c>
      <c r="B170" s="87" t="s">
        <v>213</v>
      </c>
      <c r="C170" s="87" t="s">
        <v>314</v>
      </c>
      <c r="D170" s="91" t="s">
        <v>200</v>
      </c>
      <c r="E170" s="91"/>
      <c r="F170" s="91"/>
      <c r="G170" s="89">
        <f>G171+G178+G188</f>
        <v>8207.1999999999989</v>
      </c>
    </row>
    <row r="171" spans="1:7" ht="47.25" customHeight="1">
      <c r="A171" s="93" t="s">
        <v>349</v>
      </c>
      <c r="B171" s="90">
        <v>630</v>
      </c>
      <c r="C171" s="87" t="s">
        <v>314</v>
      </c>
      <c r="D171" s="91" t="s">
        <v>200</v>
      </c>
      <c r="E171" s="91" t="s">
        <v>333</v>
      </c>
      <c r="F171" s="88"/>
      <c r="G171" s="89">
        <f>G172</f>
        <v>6105.4999999999991</v>
      </c>
    </row>
    <row r="172" spans="1:7" ht="49.5" customHeight="1">
      <c r="A172" s="103" t="s">
        <v>350</v>
      </c>
      <c r="B172" s="86">
        <v>630</v>
      </c>
      <c r="C172" s="94" t="s">
        <v>314</v>
      </c>
      <c r="D172" s="88" t="s">
        <v>200</v>
      </c>
      <c r="E172" s="88" t="s">
        <v>334</v>
      </c>
      <c r="F172" s="88"/>
      <c r="G172" s="95">
        <f>SUM(G173:G176)</f>
        <v>6105.4999999999991</v>
      </c>
    </row>
    <row r="173" spans="1:7">
      <c r="A173" s="103" t="s">
        <v>351</v>
      </c>
      <c r="B173" s="86">
        <v>630</v>
      </c>
      <c r="C173" s="94" t="s">
        <v>314</v>
      </c>
      <c r="D173" s="88" t="s">
        <v>200</v>
      </c>
      <c r="E173" s="88" t="s">
        <v>334</v>
      </c>
      <c r="F173" s="88"/>
      <c r="G173" s="95">
        <v>286.89999999999998</v>
      </c>
    </row>
    <row r="174" spans="1:7">
      <c r="A174" s="103" t="s">
        <v>153</v>
      </c>
      <c r="B174" s="86">
        <v>630</v>
      </c>
      <c r="C174" s="94" t="s">
        <v>314</v>
      </c>
      <c r="D174" s="88" t="s">
        <v>200</v>
      </c>
      <c r="E174" s="88" t="s">
        <v>334</v>
      </c>
      <c r="F174" s="88"/>
      <c r="G174" s="102">
        <f>5189.7+148.5</f>
        <v>5338.2</v>
      </c>
    </row>
    <row r="175" spans="1:7" ht="27" customHeight="1">
      <c r="A175" s="113" t="s">
        <v>446</v>
      </c>
      <c r="B175" s="86">
        <v>630</v>
      </c>
      <c r="C175" s="94" t="s">
        <v>314</v>
      </c>
      <c r="D175" s="88" t="s">
        <v>200</v>
      </c>
      <c r="E175" s="88" t="s">
        <v>334</v>
      </c>
      <c r="F175" s="88"/>
      <c r="G175" s="95">
        <v>245</v>
      </c>
    </row>
    <row r="176" spans="1:7" ht="27" customHeight="1">
      <c r="A176" s="113" t="s">
        <v>442</v>
      </c>
      <c r="B176" s="86">
        <v>630</v>
      </c>
      <c r="C176" s="94" t="s">
        <v>314</v>
      </c>
      <c r="D176" s="88" t="s">
        <v>200</v>
      </c>
      <c r="E176" s="88" t="s">
        <v>334</v>
      </c>
      <c r="F176" s="88"/>
      <c r="G176" s="95">
        <v>235.4</v>
      </c>
    </row>
    <row r="177" spans="1:9" ht="26.4">
      <c r="A177" s="93" t="s">
        <v>210</v>
      </c>
      <c r="B177" s="86">
        <v>630</v>
      </c>
      <c r="C177" s="94" t="s">
        <v>314</v>
      </c>
      <c r="D177" s="88" t="s">
        <v>200</v>
      </c>
      <c r="E177" s="88" t="s">
        <v>334</v>
      </c>
      <c r="F177" s="88" t="s">
        <v>211</v>
      </c>
      <c r="G177" s="95">
        <f>SUM(G172)</f>
        <v>6105.4999999999991</v>
      </c>
    </row>
    <row r="178" spans="1:9" ht="30" customHeight="1">
      <c r="A178" s="85" t="s">
        <v>352</v>
      </c>
      <c r="B178" s="90">
        <v>630</v>
      </c>
      <c r="C178" s="87" t="s">
        <v>314</v>
      </c>
      <c r="D178" s="91" t="s">
        <v>200</v>
      </c>
      <c r="E178" s="91" t="s">
        <v>353</v>
      </c>
      <c r="F178" s="88"/>
      <c r="G178" s="89">
        <f>G179</f>
        <v>1120.3</v>
      </c>
    </row>
    <row r="179" spans="1:9" ht="52.8">
      <c r="A179" s="129" t="s">
        <v>354</v>
      </c>
      <c r="B179" s="90">
        <v>630</v>
      </c>
      <c r="C179" s="87" t="s">
        <v>314</v>
      </c>
      <c r="D179" s="91" t="s">
        <v>200</v>
      </c>
      <c r="E179" s="91" t="s">
        <v>355</v>
      </c>
      <c r="F179" s="88"/>
      <c r="G179" s="95">
        <f>G180+G182+G184+G186</f>
        <v>1120.3</v>
      </c>
    </row>
    <row r="180" spans="1:9">
      <c r="A180" s="128" t="s">
        <v>356</v>
      </c>
      <c r="B180" s="125" t="s">
        <v>213</v>
      </c>
      <c r="C180" s="125" t="s">
        <v>314</v>
      </c>
      <c r="D180" s="118" t="s">
        <v>200</v>
      </c>
      <c r="E180" s="118" t="s">
        <v>357</v>
      </c>
      <c r="F180" s="118"/>
      <c r="G180" s="95">
        <f>G181</f>
        <v>188</v>
      </c>
    </row>
    <row r="181" spans="1:9" ht="26.4">
      <c r="A181" s="179" t="s">
        <v>210</v>
      </c>
      <c r="B181" s="125" t="s">
        <v>213</v>
      </c>
      <c r="C181" s="125" t="s">
        <v>314</v>
      </c>
      <c r="D181" s="118" t="s">
        <v>200</v>
      </c>
      <c r="E181" s="118" t="s">
        <v>357</v>
      </c>
      <c r="F181" s="118" t="s">
        <v>211</v>
      </c>
      <c r="G181" s="95">
        <v>188</v>
      </c>
    </row>
    <row r="182" spans="1:9">
      <c r="A182" s="93" t="s">
        <v>358</v>
      </c>
      <c r="B182" s="94" t="s">
        <v>213</v>
      </c>
      <c r="C182" s="94" t="s">
        <v>314</v>
      </c>
      <c r="D182" s="88" t="s">
        <v>200</v>
      </c>
      <c r="E182" s="88" t="s">
        <v>359</v>
      </c>
      <c r="F182" s="88"/>
      <c r="G182" s="95">
        <f>G183</f>
        <v>187</v>
      </c>
    </row>
    <row r="183" spans="1:9" ht="26.4">
      <c r="A183" s="93" t="s">
        <v>210</v>
      </c>
      <c r="B183" s="86">
        <v>630</v>
      </c>
      <c r="C183" s="94" t="s">
        <v>314</v>
      </c>
      <c r="D183" s="88" t="s">
        <v>200</v>
      </c>
      <c r="E183" s="88" t="s">
        <v>359</v>
      </c>
      <c r="F183" s="88" t="s">
        <v>211</v>
      </c>
      <c r="G183" s="95">
        <v>187</v>
      </c>
    </row>
    <row r="184" spans="1:9">
      <c r="A184" s="93" t="s">
        <v>360</v>
      </c>
      <c r="B184" s="86">
        <v>630</v>
      </c>
      <c r="C184" s="94" t="s">
        <v>314</v>
      </c>
      <c r="D184" s="88" t="s">
        <v>200</v>
      </c>
      <c r="E184" s="88" t="s">
        <v>361</v>
      </c>
      <c r="F184" s="118"/>
      <c r="G184" s="95">
        <f>G185</f>
        <v>75.3</v>
      </c>
    </row>
    <row r="185" spans="1:9" ht="26.4">
      <c r="A185" s="93" t="s">
        <v>210</v>
      </c>
      <c r="B185" s="86">
        <v>630</v>
      </c>
      <c r="C185" s="94" t="s">
        <v>314</v>
      </c>
      <c r="D185" s="88" t="s">
        <v>200</v>
      </c>
      <c r="E185" s="88" t="s">
        <v>361</v>
      </c>
      <c r="F185" s="118" t="s">
        <v>211</v>
      </c>
      <c r="G185" s="95">
        <v>75.3</v>
      </c>
    </row>
    <row r="186" spans="1:9">
      <c r="A186" s="93" t="s">
        <v>362</v>
      </c>
      <c r="B186" s="86">
        <v>630</v>
      </c>
      <c r="C186" s="94" t="s">
        <v>314</v>
      </c>
      <c r="D186" s="88" t="s">
        <v>200</v>
      </c>
      <c r="E186" s="88" t="s">
        <v>363</v>
      </c>
      <c r="F186" s="118"/>
      <c r="G186" s="95">
        <f>G187</f>
        <v>670</v>
      </c>
    </row>
    <row r="187" spans="1:9" ht="26.4">
      <c r="A187" s="93" t="s">
        <v>210</v>
      </c>
      <c r="B187" s="86">
        <v>630</v>
      </c>
      <c r="C187" s="94" t="s">
        <v>314</v>
      </c>
      <c r="D187" s="88" t="s">
        <v>200</v>
      </c>
      <c r="E187" s="88" t="s">
        <v>363</v>
      </c>
      <c r="F187" s="88" t="s">
        <v>211</v>
      </c>
      <c r="G187" s="95">
        <v>670</v>
      </c>
    </row>
    <row r="188" spans="1:9">
      <c r="A188" s="85" t="s">
        <v>226</v>
      </c>
      <c r="B188" s="87" t="s">
        <v>213</v>
      </c>
      <c r="C188" s="87" t="s">
        <v>314</v>
      </c>
      <c r="D188" s="91" t="s">
        <v>200</v>
      </c>
      <c r="E188" s="91" t="s">
        <v>227</v>
      </c>
      <c r="F188" s="91"/>
      <c r="G188" s="89">
        <f>G199+G189+G190+G192+G193</f>
        <v>981.40000000000009</v>
      </c>
    </row>
    <row r="189" spans="1:9" s="161" customFormat="1" ht="48" hidden="1">
      <c r="A189" s="168" t="s">
        <v>450</v>
      </c>
      <c r="B189" s="166" t="s">
        <v>213</v>
      </c>
      <c r="C189" s="166" t="s">
        <v>314</v>
      </c>
      <c r="D189" s="167" t="s">
        <v>200</v>
      </c>
      <c r="E189" s="167" t="s">
        <v>449</v>
      </c>
      <c r="F189" s="167"/>
      <c r="G189" s="165">
        <v>0</v>
      </c>
      <c r="I189" s="162"/>
    </row>
    <row r="190" spans="1:9" s="161" customFormat="1" ht="48" hidden="1">
      <c r="A190" s="168" t="s">
        <v>451</v>
      </c>
      <c r="B190" s="166" t="s">
        <v>213</v>
      </c>
      <c r="C190" s="166" t="s">
        <v>314</v>
      </c>
      <c r="D190" s="167" t="s">
        <v>200</v>
      </c>
      <c r="E190" s="167" t="s">
        <v>449</v>
      </c>
      <c r="F190" s="167"/>
      <c r="G190" s="165">
        <v>0</v>
      </c>
      <c r="I190" s="162"/>
    </row>
    <row r="191" spans="1:9" s="161" customFormat="1" ht="24" hidden="1">
      <c r="A191" s="168" t="s">
        <v>210</v>
      </c>
      <c r="B191" s="169" t="s">
        <v>213</v>
      </c>
      <c r="C191" s="169" t="s">
        <v>314</v>
      </c>
      <c r="D191" s="170" t="s">
        <v>200</v>
      </c>
      <c r="E191" s="170" t="s">
        <v>449</v>
      </c>
      <c r="F191" s="170" t="s">
        <v>211</v>
      </c>
      <c r="G191" s="165">
        <f>G189+G190</f>
        <v>0</v>
      </c>
      <c r="I191" s="162"/>
    </row>
    <row r="192" spans="1:9" s="161" customFormat="1" ht="60.6" customHeight="1">
      <c r="A192" s="164" t="s">
        <v>467</v>
      </c>
      <c r="B192" s="157" t="s">
        <v>213</v>
      </c>
      <c r="C192" s="157" t="s">
        <v>314</v>
      </c>
      <c r="D192" s="158" t="s">
        <v>200</v>
      </c>
      <c r="E192" s="158" t="s">
        <v>447</v>
      </c>
      <c r="F192" s="159"/>
      <c r="G192" s="160">
        <v>171.5</v>
      </c>
      <c r="I192" s="162"/>
    </row>
    <row r="193" spans="1:9" s="161" customFormat="1" ht="60.6" customHeight="1">
      <c r="A193" s="156" t="s">
        <v>448</v>
      </c>
      <c r="B193" s="157" t="s">
        <v>213</v>
      </c>
      <c r="C193" s="157" t="s">
        <v>314</v>
      </c>
      <c r="D193" s="158" t="s">
        <v>200</v>
      </c>
      <c r="E193" s="158" t="s">
        <v>447</v>
      </c>
      <c r="F193" s="159"/>
      <c r="G193" s="160">
        <v>164.8</v>
      </c>
      <c r="I193" s="162"/>
    </row>
    <row r="194" spans="1:9" s="161" customFormat="1" ht="24.6" customHeight="1">
      <c r="A194" s="163" t="s">
        <v>210</v>
      </c>
      <c r="B194" s="157" t="s">
        <v>213</v>
      </c>
      <c r="C194" s="157" t="s">
        <v>314</v>
      </c>
      <c r="D194" s="158" t="s">
        <v>200</v>
      </c>
      <c r="E194" s="158" t="s">
        <v>447</v>
      </c>
      <c r="F194" s="158" t="s">
        <v>211</v>
      </c>
      <c r="G194" s="160">
        <f>171.5+164.8</f>
        <v>336.3</v>
      </c>
      <c r="I194" s="162"/>
    </row>
    <row r="195" spans="1:9" hidden="1">
      <c r="A195" s="93"/>
      <c r="B195" s="86"/>
      <c r="C195" s="94"/>
      <c r="D195" s="88"/>
      <c r="E195" s="88"/>
      <c r="F195" s="88"/>
      <c r="G195" s="95"/>
    </row>
    <row r="196" spans="1:9" hidden="1">
      <c r="A196" s="93"/>
      <c r="B196" s="86"/>
      <c r="C196" s="94"/>
      <c r="D196" s="88"/>
      <c r="E196" s="88"/>
      <c r="F196" s="88"/>
      <c r="G196" s="95"/>
      <c r="I196" s="35"/>
    </row>
    <row r="197" spans="1:9" ht="15" hidden="1" customHeight="1">
      <c r="A197" s="93"/>
      <c r="B197" s="86"/>
      <c r="C197" s="94"/>
      <c r="D197" s="88"/>
      <c r="E197" s="88"/>
      <c r="F197" s="88"/>
      <c r="G197" s="95"/>
      <c r="I197" s="35"/>
    </row>
    <row r="198" spans="1:9" hidden="1">
      <c r="A198" s="93"/>
      <c r="B198" s="86"/>
      <c r="C198" s="94"/>
      <c r="D198" s="88"/>
      <c r="E198" s="88"/>
      <c r="F198" s="88"/>
      <c r="G198" s="95"/>
      <c r="I198" s="35"/>
    </row>
    <row r="199" spans="1:9">
      <c r="A199" s="85" t="s">
        <v>364</v>
      </c>
      <c r="B199" s="87" t="s">
        <v>213</v>
      </c>
      <c r="C199" s="87" t="s">
        <v>314</v>
      </c>
      <c r="D199" s="91" t="s">
        <v>200</v>
      </c>
      <c r="E199" s="91" t="s">
        <v>365</v>
      </c>
      <c r="F199" s="91"/>
      <c r="G199" s="89">
        <f>G200+G195+G197</f>
        <v>645.1</v>
      </c>
    </row>
    <row r="200" spans="1:9">
      <c r="A200" s="93" t="s">
        <v>362</v>
      </c>
      <c r="B200" s="94" t="s">
        <v>213</v>
      </c>
      <c r="C200" s="94" t="s">
        <v>314</v>
      </c>
      <c r="D200" s="88" t="s">
        <v>200</v>
      </c>
      <c r="E200" s="88" t="s">
        <v>366</v>
      </c>
      <c r="F200" s="91"/>
      <c r="G200" s="95">
        <f>G201</f>
        <v>645.1</v>
      </c>
    </row>
    <row r="201" spans="1:9" ht="26.4">
      <c r="A201" s="93" t="s">
        <v>210</v>
      </c>
      <c r="B201" s="86">
        <v>630</v>
      </c>
      <c r="C201" s="94" t="s">
        <v>314</v>
      </c>
      <c r="D201" s="88" t="s">
        <v>200</v>
      </c>
      <c r="E201" s="88" t="s">
        <v>366</v>
      </c>
      <c r="F201" s="88" t="s">
        <v>211</v>
      </c>
      <c r="G201" s="95">
        <v>645.1</v>
      </c>
      <c r="I201" s="130"/>
    </row>
    <row r="202" spans="1:9" ht="27.75" customHeight="1">
      <c r="A202" s="85" t="s">
        <v>367</v>
      </c>
      <c r="B202" s="90">
        <v>630</v>
      </c>
      <c r="C202" s="87" t="s">
        <v>314</v>
      </c>
      <c r="D202" s="91" t="s">
        <v>314</v>
      </c>
      <c r="E202" s="91"/>
      <c r="F202" s="91"/>
      <c r="G202" s="89">
        <f t="shared" ref="G202:G203" si="11">G203</f>
        <v>438.5</v>
      </c>
      <c r="I202" s="35"/>
    </row>
    <row r="203" spans="1:9" ht="17.399999999999999" customHeight="1">
      <c r="A203" s="93" t="s">
        <v>164</v>
      </c>
      <c r="B203" s="86">
        <v>630</v>
      </c>
      <c r="C203" s="94" t="s">
        <v>314</v>
      </c>
      <c r="D203" s="88" t="s">
        <v>314</v>
      </c>
      <c r="E203" s="88" t="s">
        <v>368</v>
      </c>
      <c r="F203" s="88"/>
      <c r="G203" s="95">
        <f t="shared" si="11"/>
        <v>438.5</v>
      </c>
    </row>
    <row r="204" spans="1:9">
      <c r="A204" s="93" t="s">
        <v>222</v>
      </c>
      <c r="B204" s="86">
        <v>630</v>
      </c>
      <c r="C204" s="94" t="s">
        <v>314</v>
      </c>
      <c r="D204" s="88" t="s">
        <v>314</v>
      </c>
      <c r="E204" s="88" t="s">
        <v>368</v>
      </c>
      <c r="F204" s="88" t="s">
        <v>223</v>
      </c>
      <c r="G204" s="95">
        <v>438.5</v>
      </c>
      <c r="I204" s="35"/>
    </row>
    <row r="205" spans="1:9">
      <c r="A205" s="85" t="s">
        <v>369</v>
      </c>
      <c r="B205" s="90">
        <v>630</v>
      </c>
      <c r="C205" s="87" t="s">
        <v>235</v>
      </c>
      <c r="D205" s="91" t="s">
        <v>269</v>
      </c>
      <c r="E205" s="91"/>
      <c r="F205" s="91"/>
      <c r="G205" s="89">
        <f>G206+G210</f>
        <v>150</v>
      </c>
      <c r="I205" s="35"/>
    </row>
    <row r="206" spans="1:9" ht="26.4">
      <c r="A206" s="85" t="s">
        <v>370</v>
      </c>
      <c r="B206" s="90">
        <v>630</v>
      </c>
      <c r="C206" s="87" t="s">
        <v>235</v>
      </c>
      <c r="D206" s="91" t="s">
        <v>314</v>
      </c>
      <c r="E206" s="91"/>
      <c r="F206" s="91"/>
      <c r="G206" s="89">
        <f>G209</f>
        <v>15</v>
      </c>
      <c r="I206" s="35"/>
    </row>
    <row r="207" spans="1:9">
      <c r="A207" s="85" t="s">
        <v>219</v>
      </c>
      <c r="B207" s="86">
        <v>630</v>
      </c>
      <c r="C207" s="94" t="s">
        <v>235</v>
      </c>
      <c r="D207" s="88" t="s">
        <v>314</v>
      </c>
      <c r="E207" s="91" t="s">
        <v>220</v>
      </c>
      <c r="F207" s="91"/>
      <c r="G207" s="89">
        <f t="shared" ref="G207:G217" si="12">G208</f>
        <v>15</v>
      </c>
      <c r="I207" s="35"/>
    </row>
    <row r="208" spans="1:9" ht="26.4">
      <c r="A208" s="93" t="s">
        <v>195</v>
      </c>
      <c r="B208" s="86">
        <v>630</v>
      </c>
      <c r="C208" s="94" t="s">
        <v>235</v>
      </c>
      <c r="D208" s="88" t="s">
        <v>314</v>
      </c>
      <c r="E208" s="88" t="s">
        <v>221</v>
      </c>
      <c r="F208" s="88"/>
      <c r="G208" s="95">
        <f t="shared" si="12"/>
        <v>15</v>
      </c>
      <c r="I208" s="35"/>
    </row>
    <row r="209" spans="1:9" ht="26.4">
      <c r="A209" s="93" t="s">
        <v>210</v>
      </c>
      <c r="B209" s="86">
        <v>630</v>
      </c>
      <c r="C209" s="94" t="s">
        <v>235</v>
      </c>
      <c r="D209" s="88" t="s">
        <v>314</v>
      </c>
      <c r="E209" s="88" t="s">
        <v>221</v>
      </c>
      <c r="F209" s="88" t="s">
        <v>211</v>
      </c>
      <c r="G209" s="95">
        <v>15</v>
      </c>
      <c r="I209" s="35"/>
    </row>
    <row r="210" spans="1:9">
      <c r="A210" s="85" t="s">
        <v>371</v>
      </c>
      <c r="B210" s="90">
        <v>630</v>
      </c>
      <c r="C210" s="87" t="s">
        <v>235</v>
      </c>
      <c r="D210" s="91" t="s">
        <v>235</v>
      </c>
      <c r="E210" s="91"/>
      <c r="F210" s="91"/>
      <c r="G210" s="89">
        <f t="shared" si="12"/>
        <v>135</v>
      </c>
    </row>
    <row r="211" spans="1:9" ht="39.6">
      <c r="A211" s="85" t="s">
        <v>372</v>
      </c>
      <c r="B211" s="90">
        <v>630</v>
      </c>
      <c r="C211" s="87" t="s">
        <v>235</v>
      </c>
      <c r="D211" s="91" t="s">
        <v>235</v>
      </c>
      <c r="E211" s="131" t="s">
        <v>373</v>
      </c>
      <c r="F211" s="91"/>
      <c r="G211" s="89">
        <f t="shared" si="12"/>
        <v>135</v>
      </c>
    </row>
    <row r="212" spans="1:9" ht="38.25" customHeight="1">
      <c r="A212" s="93" t="s">
        <v>374</v>
      </c>
      <c r="B212" s="86">
        <v>630</v>
      </c>
      <c r="C212" s="94" t="s">
        <v>235</v>
      </c>
      <c r="D212" s="88" t="s">
        <v>235</v>
      </c>
      <c r="E212" s="110" t="s">
        <v>375</v>
      </c>
      <c r="F212" s="88"/>
      <c r="G212" s="95">
        <f t="shared" si="12"/>
        <v>135</v>
      </c>
    </row>
    <row r="213" spans="1:9" ht="26.4">
      <c r="A213" s="93" t="s">
        <v>210</v>
      </c>
      <c r="B213" s="86">
        <v>630</v>
      </c>
      <c r="C213" s="94" t="s">
        <v>235</v>
      </c>
      <c r="D213" s="96" t="s">
        <v>235</v>
      </c>
      <c r="E213" s="88" t="s">
        <v>376</v>
      </c>
      <c r="F213" s="88" t="s">
        <v>211</v>
      </c>
      <c r="G213" s="95">
        <v>135</v>
      </c>
    </row>
    <row r="214" spans="1:9">
      <c r="A214" s="85" t="s">
        <v>377</v>
      </c>
      <c r="B214" s="90">
        <v>630</v>
      </c>
      <c r="C214" s="87" t="s">
        <v>291</v>
      </c>
      <c r="D214" s="91" t="s">
        <v>269</v>
      </c>
      <c r="E214" s="88"/>
      <c r="F214" s="88"/>
      <c r="G214" s="95">
        <f t="shared" si="12"/>
        <v>983.8</v>
      </c>
    </row>
    <row r="215" spans="1:9">
      <c r="A215" s="85" t="s">
        <v>378</v>
      </c>
      <c r="B215" s="90">
        <v>630</v>
      </c>
      <c r="C215" s="87" t="s">
        <v>291</v>
      </c>
      <c r="D215" s="91" t="s">
        <v>190</v>
      </c>
      <c r="E215" s="88"/>
      <c r="F215" s="88"/>
      <c r="G215" s="95">
        <f t="shared" si="12"/>
        <v>983.8</v>
      </c>
    </row>
    <row r="216" spans="1:9" ht="40.200000000000003" customHeight="1">
      <c r="A216" s="85" t="s">
        <v>379</v>
      </c>
      <c r="B216" s="86">
        <v>630</v>
      </c>
      <c r="C216" s="94" t="s">
        <v>291</v>
      </c>
      <c r="D216" s="88" t="s">
        <v>190</v>
      </c>
      <c r="E216" s="88" t="s">
        <v>380</v>
      </c>
      <c r="F216" s="88"/>
      <c r="G216" s="95">
        <f t="shared" si="12"/>
        <v>983.8</v>
      </c>
    </row>
    <row r="217" spans="1:9" ht="43.95" customHeight="1">
      <c r="A217" s="93" t="s">
        <v>160</v>
      </c>
      <c r="B217" s="86">
        <v>630</v>
      </c>
      <c r="C217" s="94" t="s">
        <v>291</v>
      </c>
      <c r="D217" s="88" t="s">
        <v>190</v>
      </c>
      <c r="E217" s="88" t="s">
        <v>381</v>
      </c>
      <c r="F217" s="88"/>
      <c r="G217" s="95">
        <f t="shared" si="12"/>
        <v>983.8</v>
      </c>
    </row>
    <row r="218" spans="1:9" ht="15.6" customHeight="1">
      <c r="A218" s="93" t="s">
        <v>382</v>
      </c>
      <c r="B218" s="86">
        <v>630</v>
      </c>
      <c r="C218" s="94" t="s">
        <v>291</v>
      </c>
      <c r="D218" s="88" t="s">
        <v>190</v>
      </c>
      <c r="E218" s="88" t="s">
        <v>381</v>
      </c>
      <c r="F218" s="88"/>
      <c r="G218" s="95">
        <v>983.8</v>
      </c>
    </row>
    <row r="219" spans="1:9" ht="26.4" customHeight="1">
      <c r="A219" s="93" t="s">
        <v>210</v>
      </c>
      <c r="B219" s="86">
        <v>630</v>
      </c>
      <c r="C219" s="94" t="s">
        <v>291</v>
      </c>
      <c r="D219" s="88" t="s">
        <v>190</v>
      </c>
      <c r="E219" s="88" t="s">
        <v>381</v>
      </c>
      <c r="F219" s="88" t="s">
        <v>211</v>
      </c>
      <c r="G219" s="95">
        <f>G218</f>
        <v>983.8</v>
      </c>
    </row>
    <row r="220" spans="1:9">
      <c r="A220" s="85" t="s">
        <v>383</v>
      </c>
      <c r="B220" s="90">
        <v>630</v>
      </c>
      <c r="C220" s="87" t="s">
        <v>283</v>
      </c>
      <c r="D220" s="92" t="s">
        <v>269</v>
      </c>
      <c r="E220" s="91"/>
      <c r="F220" s="91"/>
      <c r="G220" s="89">
        <f>G221+G228+G237</f>
        <v>2889.9</v>
      </c>
    </row>
    <row r="221" spans="1:9">
      <c r="A221" s="85" t="s">
        <v>384</v>
      </c>
      <c r="B221" s="90">
        <v>630</v>
      </c>
      <c r="C221" s="87" t="s">
        <v>283</v>
      </c>
      <c r="D221" s="91" t="s">
        <v>190</v>
      </c>
      <c r="E221" s="91"/>
      <c r="F221" s="91"/>
      <c r="G221" s="89">
        <f>G222</f>
        <v>2634.8</v>
      </c>
    </row>
    <row r="222" spans="1:9" ht="52.8">
      <c r="A222" s="85" t="s">
        <v>385</v>
      </c>
      <c r="B222" s="86">
        <v>630</v>
      </c>
      <c r="C222" s="87" t="s">
        <v>283</v>
      </c>
      <c r="D222" s="91" t="s">
        <v>190</v>
      </c>
      <c r="E222" s="91" t="s">
        <v>216</v>
      </c>
      <c r="F222" s="91"/>
      <c r="G222" s="89">
        <f>G224+G226</f>
        <v>2634.8</v>
      </c>
    </row>
    <row r="223" spans="1:9" ht="39" hidden="1" customHeight="1">
      <c r="A223" s="93"/>
      <c r="B223" s="86"/>
      <c r="C223" s="94"/>
      <c r="D223" s="88"/>
      <c r="E223" s="88"/>
      <c r="F223" s="88"/>
      <c r="G223" s="95"/>
    </row>
    <row r="224" spans="1:9" ht="26.4">
      <c r="A224" s="93" t="s">
        <v>386</v>
      </c>
      <c r="B224" s="86">
        <v>630</v>
      </c>
      <c r="C224" s="94" t="s">
        <v>283</v>
      </c>
      <c r="D224" s="88" t="s">
        <v>190</v>
      </c>
      <c r="E224" s="88" t="s">
        <v>387</v>
      </c>
      <c r="F224" s="88"/>
      <c r="G224" s="95">
        <f>G225</f>
        <v>1779.2</v>
      </c>
    </row>
    <row r="225" spans="1:7">
      <c r="A225" s="93" t="s">
        <v>388</v>
      </c>
      <c r="B225" s="86">
        <v>630</v>
      </c>
      <c r="C225" s="94" t="s">
        <v>283</v>
      </c>
      <c r="D225" s="88" t="s">
        <v>190</v>
      </c>
      <c r="E225" s="88" t="s">
        <v>387</v>
      </c>
      <c r="F225" s="88" t="s">
        <v>389</v>
      </c>
      <c r="G225" s="95">
        <v>1779.2</v>
      </c>
    </row>
    <row r="226" spans="1:7" ht="24.6" customHeight="1">
      <c r="A226" s="93" t="s">
        <v>390</v>
      </c>
      <c r="B226" s="86">
        <v>630</v>
      </c>
      <c r="C226" s="94" t="s">
        <v>283</v>
      </c>
      <c r="D226" s="88" t="s">
        <v>190</v>
      </c>
      <c r="E226" s="88" t="s">
        <v>391</v>
      </c>
      <c r="F226" s="88"/>
      <c r="G226" s="95">
        <f>G227</f>
        <v>855.6</v>
      </c>
    </row>
    <row r="227" spans="1:7" ht="18" customHeight="1">
      <c r="A227" s="93" t="s">
        <v>388</v>
      </c>
      <c r="B227" s="86">
        <v>630</v>
      </c>
      <c r="C227" s="94" t="s">
        <v>283</v>
      </c>
      <c r="D227" s="88" t="s">
        <v>190</v>
      </c>
      <c r="E227" s="88" t="s">
        <v>391</v>
      </c>
      <c r="F227" s="88" t="s">
        <v>389</v>
      </c>
      <c r="G227" s="95">
        <v>855.6</v>
      </c>
    </row>
    <row r="228" spans="1:7" ht="16.2" customHeight="1">
      <c r="A228" s="132" t="s">
        <v>392</v>
      </c>
      <c r="B228" s="90">
        <v>630</v>
      </c>
      <c r="C228" s="87" t="s">
        <v>283</v>
      </c>
      <c r="D228" s="91" t="s">
        <v>200</v>
      </c>
      <c r="E228" s="91"/>
      <c r="F228" s="91"/>
      <c r="G228" s="89">
        <f>G229+G232</f>
        <v>204</v>
      </c>
    </row>
    <row r="229" spans="1:7" ht="21.6" hidden="1" customHeight="1">
      <c r="A229" s="133" t="s">
        <v>393</v>
      </c>
      <c r="B229" s="90">
        <v>630</v>
      </c>
      <c r="C229" s="87" t="s">
        <v>283</v>
      </c>
      <c r="D229" s="91" t="s">
        <v>200</v>
      </c>
      <c r="E229" s="38" t="s">
        <v>242</v>
      </c>
      <c r="F229" s="91"/>
      <c r="G229" s="89"/>
    </row>
    <row r="230" spans="1:7" ht="21.6" hidden="1" customHeight="1">
      <c r="A230" s="134" t="s">
        <v>394</v>
      </c>
      <c r="B230" s="86">
        <v>630</v>
      </c>
      <c r="C230" s="94" t="s">
        <v>283</v>
      </c>
      <c r="D230" s="88" t="s">
        <v>200</v>
      </c>
      <c r="E230" s="135" t="s">
        <v>244</v>
      </c>
      <c r="F230" s="88"/>
      <c r="G230" s="95"/>
    </row>
    <row r="231" spans="1:7" ht="21.6" hidden="1" customHeight="1">
      <c r="A231" s="134" t="s">
        <v>395</v>
      </c>
      <c r="B231" s="86">
        <v>630</v>
      </c>
      <c r="C231" s="94" t="s">
        <v>283</v>
      </c>
      <c r="D231" s="88" t="s">
        <v>200</v>
      </c>
      <c r="E231" s="135" t="s">
        <v>244</v>
      </c>
      <c r="F231" s="88" t="s">
        <v>389</v>
      </c>
      <c r="G231" s="95"/>
    </row>
    <row r="232" spans="1:7" ht="15" customHeight="1">
      <c r="A232" s="136" t="s">
        <v>255</v>
      </c>
      <c r="B232" s="86">
        <v>630</v>
      </c>
      <c r="C232" s="94" t="s">
        <v>283</v>
      </c>
      <c r="D232" s="88" t="s">
        <v>200</v>
      </c>
      <c r="E232" s="135" t="s">
        <v>256</v>
      </c>
      <c r="F232" s="88"/>
      <c r="G232" s="89">
        <f>G233+G235</f>
        <v>204</v>
      </c>
    </row>
    <row r="233" spans="1:7" ht="64.2" customHeight="1">
      <c r="A233" s="83" t="s">
        <v>396</v>
      </c>
      <c r="B233" s="86">
        <v>630</v>
      </c>
      <c r="C233" s="94" t="s">
        <v>283</v>
      </c>
      <c r="D233" s="88" t="s">
        <v>200</v>
      </c>
      <c r="E233" s="110" t="s">
        <v>397</v>
      </c>
      <c r="F233" s="88"/>
      <c r="G233" s="95">
        <f>G234</f>
        <v>204</v>
      </c>
    </row>
    <row r="234" spans="1:7" ht="18" customHeight="1">
      <c r="A234" s="134" t="s">
        <v>395</v>
      </c>
      <c r="B234" s="86">
        <v>630</v>
      </c>
      <c r="C234" s="94" t="s">
        <v>283</v>
      </c>
      <c r="D234" s="88" t="s">
        <v>200</v>
      </c>
      <c r="E234" s="110" t="s">
        <v>397</v>
      </c>
      <c r="F234" s="88" t="s">
        <v>389</v>
      </c>
      <c r="G234" s="95">
        <v>204</v>
      </c>
    </row>
    <row r="235" spans="1:7" ht="33.6" hidden="1" customHeight="1">
      <c r="A235" s="83"/>
      <c r="B235" s="86"/>
      <c r="C235" s="94"/>
      <c r="D235" s="88"/>
      <c r="E235" s="110"/>
      <c r="F235" s="88"/>
      <c r="G235" s="95"/>
    </row>
    <row r="236" spans="1:7" ht="12.6" hidden="1" customHeight="1">
      <c r="A236" s="134"/>
      <c r="B236" s="86"/>
      <c r="C236" s="94"/>
      <c r="D236" s="88"/>
      <c r="E236" s="110"/>
      <c r="F236" s="88"/>
      <c r="G236" s="95"/>
    </row>
    <row r="237" spans="1:7" ht="12.6" customHeight="1">
      <c r="A237" s="136" t="s">
        <v>398</v>
      </c>
      <c r="B237" s="90">
        <v>630</v>
      </c>
      <c r="C237" s="87" t="s">
        <v>283</v>
      </c>
      <c r="D237" s="91" t="s">
        <v>225</v>
      </c>
      <c r="E237" s="110"/>
      <c r="F237" s="88"/>
      <c r="G237" s="89">
        <f>G238</f>
        <v>51.1</v>
      </c>
    </row>
    <row r="238" spans="1:7" ht="12.6" customHeight="1">
      <c r="A238" s="136" t="s">
        <v>226</v>
      </c>
      <c r="B238" s="90">
        <v>630</v>
      </c>
      <c r="C238" s="87" t="s">
        <v>283</v>
      </c>
      <c r="D238" s="91" t="s">
        <v>225</v>
      </c>
      <c r="E238" s="110" t="s">
        <v>227</v>
      </c>
      <c r="F238" s="88"/>
      <c r="G238" s="95">
        <f>G239+G241</f>
        <v>51.1</v>
      </c>
    </row>
    <row r="239" spans="1:7" ht="66" customHeight="1">
      <c r="A239" s="83" t="s">
        <v>97</v>
      </c>
      <c r="B239" s="86">
        <v>630</v>
      </c>
      <c r="C239" s="94" t="s">
        <v>283</v>
      </c>
      <c r="D239" s="88" t="s">
        <v>225</v>
      </c>
      <c r="E239" s="110" t="s">
        <v>399</v>
      </c>
      <c r="F239" s="88"/>
      <c r="G239" s="95">
        <f>G240</f>
        <v>49.5</v>
      </c>
    </row>
    <row r="240" spans="1:7" ht="24.6" customHeight="1">
      <c r="A240" s="83" t="s">
        <v>210</v>
      </c>
      <c r="B240" s="86">
        <v>630</v>
      </c>
      <c r="C240" s="94" t="s">
        <v>283</v>
      </c>
      <c r="D240" s="88" t="s">
        <v>225</v>
      </c>
      <c r="E240" s="110" t="s">
        <v>399</v>
      </c>
      <c r="F240" s="88" t="s">
        <v>211</v>
      </c>
      <c r="G240" s="95">
        <v>49.5</v>
      </c>
    </row>
    <row r="241" spans="1:10" ht="63.6" customHeight="1">
      <c r="A241" s="83" t="s">
        <v>400</v>
      </c>
      <c r="B241" s="86">
        <v>630</v>
      </c>
      <c r="C241" s="94" t="s">
        <v>283</v>
      </c>
      <c r="D241" s="88" t="s">
        <v>225</v>
      </c>
      <c r="E241" s="110" t="s">
        <v>401</v>
      </c>
      <c r="F241" s="88"/>
      <c r="G241" s="95">
        <f>G242</f>
        <v>1.6</v>
      </c>
    </row>
    <row r="242" spans="1:10" ht="24.6" customHeight="1">
      <c r="A242" s="83" t="s">
        <v>210</v>
      </c>
      <c r="B242" s="86">
        <v>630</v>
      </c>
      <c r="C242" s="94" t="s">
        <v>283</v>
      </c>
      <c r="D242" s="88" t="s">
        <v>225</v>
      </c>
      <c r="E242" s="110" t="s">
        <v>401</v>
      </c>
      <c r="F242" s="88" t="s">
        <v>211</v>
      </c>
      <c r="G242" s="102">
        <v>1.6</v>
      </c>
    </row>
    <row r="243" spans="1:10" ht="16.5" customHeight="1">
      <c r="A243" s="85" t="s">
        <v>402</v>
      </c>
      <c r="B243" s="90">
        <v>630</v>
      </c>
      <c r="C243" s="87" t="s">
        <v>240</v>
      </c>
      <c r="D243" s="91" t="s">
        <v>269</v>
      </c>
      <c r="E243" s="91"/>
      <c r="F243" s="91"/>
      <c r="G243" s="89">
        <f>G244+G248</f>
        <v>1015.9</v>
      </c>
      <c r="J243" s="35"/>
    </row>
    <row r="244" spans="1:10">
      <c r="A244" s="85" t="s">
        <v>403</v>
      </c>
      <c r="B244" s="90">
        <v>630</v>
      </c>
      <c r="C244" s="87" t="s">
        <v>240</v>
      </c>
      <c r="D244" s="91" t="s">
        <v>190</v>
      </c>
      <c r="E244" s="91"/>
      <c r="F244" s="91"/>
      <c r="G244" s="89">
        <f t="shared" ref="G244:G246" si="13">G245</f>
        <v>471.4</v>
      </c>
    </row>
    <row r="245" spans="1:10" ht="40.950000000000003" customHeight="1">
      <c r="A245" s="85" t="s">
        <v>404</v>
      </c>
      <c r="B245" s="86">
        <v>630</v>
      </c>
      <c r="C245" s="94" t="s">
        <v>240</v>
      </c>
      <c r="D245" s="88" t="s">
        <v>190</v>
      </c>
      <c r="E245" s="131" t="s">
        <v>405</v>
      </c>
      <c r="F245" s="88"/>
      <c r="G245" s="95">
        <f t="shared" si="13"/>
        <v>471.4</v>
      </c>
    </row>
    <row r="246" spans="1:10" ht="38.25" customHeight="1">
      <c r="A246" s="93" t="s">
        <v>406</v>
      </c>
      <c r="B246" s="86">
        <v>630</v>
      </c>
      <c r="C246" s="94" t="s">
        <v>240</v>
      </c>
      <c r="D246" s="88" t="s">
        <v>190</v>
      </c>
      <c r="E246" s="110" t="s">
        <v>407</v>
      </c>
      <c r="F246" s="88"/>
      <c r="G246" s="95">
        <f t="shared" si="13"/>
        <v>471.4</v>
      </c>
    </row>
    <row r="247" spans="1:10" ht="27.6" customHeight="1">
      <c r="A247" s="93" t="s">
        <v>210</v>
      </c>
      <c r="B247" s="86">
        <v>630</v>
      </c>
      <c r="C247" s="94" t="s">
        <v>240</v>
      </c>
      <c r="D247" s="88" t="s">
        <v>190</v>
      </c>
      <c r="E247" s="88" t="s">
        <v>407</v>
      </c>
      <c r="F247" s="88" t="s">
        <v>211</v>
      </c>
      <c r="G247" s="102">
        <f>310+81.4+80</f>
        <v>471.4</v>
      </c>
    </row>
    <row r="248" spans="1:10" ht="15" customHeight="1">
      <c r="A248" s="85" t="s">
        <v>408</v>
      </c>
      <c r="B248" s="90">
        <v>630</v>
      </c>
      <c r="C248" s="87" t="s">
        <v>240</v>
      </c>
      <c r="D248" s="91" t="s">
        <v>192</v>
      </c>
      <c r="E248" s="110"/>
      <c r="F248" s="88"/>
      <c r="G248" s="89">
        <f t="shared" ref="G248:G250" si="14">G249</f>
        <v>544.5</v>
      </c>
    </row>
    <row r="249" spans="1:10" ht="54.75" customHeight="1">
      <c r="A249" s="85" t="s">
        <v>162</v>
      </c>
      <c r="B249" s="90">
        <v>630</v>
      </c>
      <c r="C249" s="87" t="s">
        <v>240</v>
      </c>
      <c r="D249" s="91" t="s">
        <v>192</v>
      </c>
      <c r="E249" s="108" t="s">
        <v>409</v>
      </c>
      <c r="F249" s="88"/>
      <c r="G249" s="95">
        <f t="shared" si="14"/>
        <v>544.5</v>
      </c>
    </row>
    <row r="250" spans="1:10" ht="55.5" customHeight="1">
      <c r="A250" s="93" t="s">
        <v>410</v>
      </c>
      <c r="B250" s="86">
        <v>630</v>
      </c>
      <c r="C250" s="94" t="s">
        <v>240</v>
      </c>
      <c r="D250" s="88" t="s">
        <v>192</v>
      </c>
      <c r="E250" s="110" t="s">
        <v>411</v>
      </c>
      <c r="F250" s="88"/>
      <c r="G250" s="95">
        <f t="shared" si="14"/>
        <v>544.5</v>
      </c>
    </row>
    <row r="251" spans="1:10" ht="16.5" customHeight="1">
      <c r="A251" s="93" t="s">
        <v>412</v>
      </c>
      <c r="B251" s="86">
        <v>630</v>
      </c>
      <c r="C251" s="94" t="s">
        <v>240</v>
      </c>
      <c r="D251" s="88" t="s">
        <v>192</v>
      </c>
      <c r="E251" s="110" t="s">
        <v>411</v>
      </c>
      <c r="F251" s="88"/>
      <c r="G251" s="102">
        <f>428+116.5</f>
        <v>544.5</v>
      </c>
    </row>
    <row r="252" spans="1:10" ht="27.75" customHeight="1">
      <c r="A252" s="93" t="s">
        <v>210</v>
      </c>
      <c r="B252" s="86">
        <v>630</v>
      </c>
      <c r="C252" s="94" t="s">
        <v>240</v>
      </c>
      <c r="D252" s="88" t="s">
        <v>192</v>
      </c>
      <c r="E252" s="110" t="s">
        <v>411</v>
      </c>
      <c r="F252" s="88" t="s">
        <v>211</v>
      </c>
      <c r="G252" s="95">
        <f>G251</f>
        <v>544.5</v>
      </c>
    </row>
    <row r="253" spans="1:10">
      <c r="A253" s="30"/>
      <c r="B253" s="30"/>
      <c r="C253" s="30"/>
      <c r="D253" s="30"/>
      <c r="E253" s="30"/>
      <c r="F253" s="30"/>
      <c r="G253" s="30"/>
      <c r="J253" s="35"/>
    </row>
  </sheetData>
  <mergeCells count="10">
    <mergeCell ref="E1:G1"/>
    <mergeCell ref="E2:G2"/>
    <mergeCell ref="A3:G3"/>
    <mergeCell ref="A4:A5"/>
    <mergeCell ref="B4:B5"/>
    <mergeCell ref="C4:C5"/>
    <mergeCell ref="D4:D5"/>
    <mergeCell ref="E4:E5"/>
    <mergeCell ref="F4:F5"/>
    <mergeCell ref="G4:G5"/>
  </mergeCells>
  <pageMargins left="0.43307086614173207" right="0.23622047244094502" top="0.55118110236220497" bottom="0.35433070866141708" header="0.31496062992126" footer="0.31496062992126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20"/>
  </sheetPr>
  <dimension ref="A1:J31"/>
  <sheetViews>
    <sheetView workbookViewId="0">
      <selection activeCell="C3" sqref="C3"/>
    </sheetView>
  </sheetViews>
  <sheetFormatPr defaultColWidth="9" defaultRowHeight="13.2"/>
  <cols>
    <col min="1" max="1" width="44.44140625" customWidth="1"/>
    <col min="2" max="2" width="24.88671875" customWidth="1"/>
    <col min="3" max="3" width="40" customWidth="1"/>
    <col min="4" max="4" width="5.5546875" customWidth="1"/>
    <col min="5" max="5" width="9.109375" hidden="1" customWidth="1"/>
    <col min="6" max="6" width="7.5546875" customWidth="1"/>
    <col min="7" max="7" width="15.109375" customWidth="1"/>
    <col min="8" max="8" width="27" customWidth="1"/>
    <col min="9" max="9" width="15.44140625" customWidth="1"/>
  </cols>
  <sheetData>
    <row r="1" spans="1:10" s="30" customFormat="1" ht="90" customHeight="1">
      <c r="A1" s="171"/>
      <c r="B1" s="138"/>
      <c r="C1" s="138" t="s">
        <v>465</v>
      </c>
    </row>
    <row r="2" spans="1:10" ht="85.5" customHeight="1">
      <c r="A2" s="137"/>
      <c r="B2" s="138"/>
      <c r="C2" s="138" t="s">
        <v>466</v>
      </c>
    </row>
    <row r="3" spans="1:10" ht="28.2" customHeight="1">
      <c r="A3" s="139"/>
      <c r="B3" s="139"/>
      <c r="C3" s="139"/>
      <c r="I3" s="140"/>
    </row>
    <row r="4" spans="1:10" ht="25.5" customHeight="1">
      <c r="A4" s="207" t="s">
        <v>413</v>
      </c>
      <c r="B4" s="208"/>
      <c r="C4" s="208"/>
      <c r="D4" s="141"/>
      <c r="E4" s="141"/>
      <c r="F4" s="141"/>
      <c r="G4" s="142"/>
      <c r="H4" s="140"/>
      <c r="I4" s="142"/>
      <c r="J4" s="142"/>
    </row>
    <row r="5" spans="1:10">
      <c r="A5" s="139"/>
      <c r="B5" s="139"/>
      <c r="C5" s="139"/>
      <c r="H5" s="78"/>
    </row>
    <row r="6" spans="1:10" ht="48">
      <c r="A6" s="54" t="s">
        <v>414</v>
      </c>
      <c r="B6" s="54" t="s">
        <v>415</v>
      </c>
      <c r="C6" s="143" t="s">
        <v>416</v>
      </c>
      <c r="I6" s="78"/>
    </row>
    <row r="7" spans="1:10" ht="30" customHeight="1">
      <c r="A7" s="144" t="s">
        <v>417</v>
      </c>
      <c r="B7" s="145" t="s">
        <v>418</v>
      </c>
      <c r="C7" s="146">
        <f>C8</f>
        <v>524.40000000000873</v>
      </c>
      <c r="H7" s="78"/>
      <c r="I7" s="78"/>
    </row>
    <row r="8" spans="1:10" ht="24.75" customHeight="1">
      <c r="A8" s="144" t="s">
        <v>419</v>
      </c>
      <c r="B8" s="145" t="s">
        <v>420</v>
      </c>
      <c r="C8" s="146">
        <f>C9+C13</f>
        <v>524.40000000000873</v>
      </c>
      <c r="H8" s="78"/>
      <c r="I8" s="78"/>
    </row>
    <row r="9" spans="1:10" ht="15.75" customHeight="1">
      <c r="A9" s="136" t="s">
        <v>421</v>
      </c>
      <c r="B9" s="145" t="s">
        <v>422</v>
      </c>
      <c r="C9" s="146">
        <f>C10</f>
        <v>-72333.399999999994</v>
      </c>
      <c r="H9" s="78"/>
      <c r="I9" s="78"/>
    </row>
    <row r="10" spans="1:10" ht="15" customHeight="1">
      <c r="A10" s="83" t="s">
        <v>423</v>
      </c>
      <c r="B10" s="147" t="s">
        <v>424</v>
      </c>
      <c r="C10" s="148">
        <f t="shared" ref="C10:C15" si="0">C11</f>
        <v>-72333.399999999994</v>
      </c>
      <c r="H10" s="78"/>
      <c r="I10" s="78"/>
    </row>
    <row r="11" spans="1:10" ht="24.75" customHeight="1">
      <c r="A11" s="83" t="s">
        <v>425</v>
      </c>
      <c r="B11" s="147" t="s">
        <v>426</v>
      </c>
      <c r="C11" s="148">
        <f t="shared" si="0"/>
        <v>-72333.399999999994</v>
      </c>
      <c r="H11" s="78"/>
      <c r="I11" s="78"/>
    </row>
    <row r="12" spans="1:10" ht="24.75" customHeight="1">
      <c r="A12" s="83" t="s">
        <v>427</v>
      </c>
      <c r="B12" s="147" t="s">
        <v>428</v>
      </c>
      <c r="C12" s="148">
        <v>-72333.399999999994</v>
      </c>
      <c r="H12" s="78"/>
      <c r="I12" s="78"/>
    </row>
    <row r="13" spans="1:10" ht="17.25" customHeight="1">
      <c r="A13" s="144" t="s">
        <v>429</v>
      </c>
      <c r="B13" s="145" t="s">
        <v>430</v>
      </c>
      <c r="C13" s="146">
        <f t="shared" si="0"/>
        <v>72857.8</v>
      </c>
      <c r="H13" s="78"/>
      <c r="I13" s="78"/>
    </row>
    <row r="14" spans="1:10" ht="15" customHeight="1">
      <c r="A14" s="83" t="s">
        <v>431</v>
      </c>
      <c r="B14" s="147" t="s">
        <v>432</v>
      </c>
      <c r="C14" s="148">
        <f t="shared" si="0"/>
        <v>72857.8</v>
      </c>
      <c r="H14" s="78"/>
      <c r="I14" s="78"/>
    </row>
    <row r="15" spans="1:10" ht="26.4">
      <c r="A15" s="83" t="s">
        <v>433</v>
      </c>
      <c r="B15" s="147" t="s">
        <v>434</v>
      </c>
      <c r="C15" s="148">
        <f t="shared" si="0"/>
        <v>72857.8</v>
      </c>
      <c r="H15" s="78"/>
      <c r="I15" s="78"/>
    </row>
    <row r="16" spans="1:10" ht="26.4">
      <c r="A16" s="83" t="s">
        <v>435</v>
      </c>
      <c r="B16" s="147" t="s">
        <v>436</v>
      </c>
      <c r="C16" s="148">
        <v>72857.8</v>
      </c>
      <c r="H16" s="78"/>
    </row>
    <row r="17" spans="1:7">
      <c r="A17" s="78"/>
      <c r="B17" s="78"/>
      <c r="C17" s="78"/>
    </row>
    <row r="18" spans="1:7">
      <c r="A18" s="78"/>
      <c r="B18" s="78"/>
      <c r="C18" s="78"/>
      <c r="D18" s="149"/>
      <c r="E18" s="149"/>
      <c r="F18" s="149"/>
      <c r="G18" s="149"/>
    </row>
    <row r="19" spans="1:7">
      <c r="A19" s="78"/>
      <c r="B19" s="78"/>
      <c r="C19" s="78"/>
      <c r="D19" s="149"/>
      <c r="E19" s="149"/>
      <c r="F19" s="149"/>
      <c r="G19" s="149"/>
    </row>
    <row r="20" spans="1:7">
      <c r="A20" s="78"/>
      <c r="B20" s="78"/>
      <c r="C20" s="78"/>
      <c r="D20" s="149"/>
      <c r="E20" s="149"/>
      <c r="F20" s="149"/>
      <c r="G20" s="149"/>
    </row>
    <row r="21" spans="1:7">
      <c r="A21" s="78"/>
      <c r="B21" s="78"/>
      <c r="C21" s="78"/>
      <c r="D21" s="149"/>
      <c r="E21" s="149"/>
      <c r="F21" s="149"/>
      <c r="G21" s="149"/>
    </row>
    <row r="22" spans="1:7">
      <c r="A22" s="78"/>
      <c r="B22" s="78"/>
      <c r="C22" s="78"/>
      <c r="D22" s="78"/>
      <c r="E22" s="78"/>
      <c r="F22" s="78"/>
      <c r="G22" s="78"/>
    </row>
    <row r="23" spans="1:7">
      <c r="A23" s="78"/>
      <c r="B23" s="78"/>
      <c r="C23" s="78"/>
      <c r="D23" s="78"/>
      <c r="E23" s="78"/>
      <c r="F23" s="78"/>
      <c r="G23" s="78"/>
    </row>
    <row r="24" spans="1:7">
      <c r="A24" s="78"/>
      <c r="B24" s="78"/>
      <c r="C24" s="78"/>
      <c r="D24" s="78"/>
      <c r="E24" s="78"/>
      <c r="F24" s="78"/>
      <c r="G24" s="78"/>
    </row>
    <row r="25" spans="1:7">
      <c r="A25" s="78"/>
      <c r="B25" s="78"/>
      <c r="C25" s="78"/>
      <c r="D25" s="78"/>
      <c r="E25" s="78"/>
      <c r="F25" s="78"/>
      <c r="G25" s="78"/>
    </row>
    <row r="26" spans="1:7">
      <c r="A26" s="78"/>
      <c r="B26" s="78"/>
      <c r="C26" s="78"/>
      <c r="D26" s="78"/>
      <c r="E26" s="78"/>
      <c r="F26" s="78"/>
      <c r="G26" s="78"/>
    </row>
    <row r="27" spans="1:7">
      <c r="A27" s="78"/>
      <c r="B27" s="78"/>
      <c r="C27" s="78"/>
      <c r="D27" s="78"/>
      <c r="E27" s="78"/>
      <c r="F27" s="78"/>
      <c r="G27" s="78"/>
    </row>
    <row r="28" spans="1:7">
      <c r="A28" s="78"/>
      <c r="B28" s="78"/>
      <c r="C28" s="78"/>
      <c r="D28" s="78"/>
      <c r="E28" s="78"/>
      <c r="F28" s="78"/>
      <c r="G28" s="78"/>
    </row>
    <row r="29" spans="1:7">
      <c r="A29" s="78"/>
      <c r="B29" s="78"/>
      <c r="C29" s="78"/>
      <c r="D29" s="78"/>
      <c r="E29" s="78"/>
      <c r="F29" s="78"/>
      <c r="G29" s="78"/>
    </row>
    <row r="30" spans="1:7">
      <c r="A30" s="78"/>
      <c r="B30" s="78"/>
      <c r="C30" s="78"/>
      <c r="D30" s="78"/>
      <c r="E30" s="78"/>
      <c r="F30" s="78"/>
      <c r="G30" s="78"/>
    </row>
    <row r="31" spans="1:7">
      <c r="A31" s="78"/>
      <c r="B31" s="78"/>
      <c r="C31" s="78"/>
      <c r="D31" s="78"/>
      <c r="E31" s="78"/>
      <c r="F31" s="78"/>
      <c r="G31" s="78"/>
    </row>
  </sheetData>
  <mergeCells count="1">
    <mergeCell ref="A4:C4"/>
  </mergeCells>
  <pageMargins left="0.43307086614173207" right="0.23622047244094502" top="0.55118110236220497" bottom="0.35433070866141708" header="0.31496062992126" footer="0.31496062992126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2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доходы прл.1 (3)</vt:lpstr>
      <vt:lpstr>прилож.2 (расходы)</vt:lpstr>
      <vt:lpstr>прил.4 (источники)</vt:lpstr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</dc:creator>
  <cp:lastModifiedBy>User</cp:lastModifiedBy>
  <cp:revision>1</cp:revision>
  <cp:lastPrinted>2025-04-30T09:07:14Z</cp:lastPrinted>
  <dcterms:created xsi:type="dcterms:W3CDTF">2008-05-23T07:59:00Z</dcterms:created>
  <dcterms:modified xsi:type="dcterms:W3CDTF">2025-04-30T11:12:35Z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81F6FE9392D4434C97AF2FE145582800_13</vt:lpwstr>
  </property>
  <property fmtid="{D5CDD505-2E9C-101B-9397-08002B2CF9AE}" pid="3" name="KSOProductBuildVer">
    <vt:lpwstr>1049-12.2.0.20326</vt:lpwstr>
  </property>
</Properties>
</file>