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доходы прл.1 (3)" sheetId="1" r:id="rId1"/>
    <sheet name="прилож.2 (расходы)" sheetId="2" r:id="rId2"/>
    <sheet name="прил.4 (источники)" sheetId="3" r:id="rId3"/>
    <sheet name="приложение 3" sheetId="4" r:id="rId4"/>
  </sheets>
  <calcPr calcId="124519"/>
</workbook>
</file>

<file path=xl/calcChain.xml><?xml version="1.0" encoding="utf-8"?>
<calcChain xmlns="http://schemas.openxmlformats.org/spreadsheetml/2006/main">
  <c r="I185" i="2"/>
  <c r="G185"/>
  <c r="I191"/>
  <c r="H191"/>
  <c r="G191"/>
  <c r="I188"/>
  <c r="H188"/>
  <c r="H185" s="1"/>
  <c r="G188"/>
  <c r="G169"/>
  <c r="I160"/>
  <c r="H160"/>
  <c r="H163"/>
  <c r="G160"/>
  <c r="G163"/>
  <c r="G139"/>
  <c r="G117"/>
  <c r="G120"/>
  <c r="E59" i="1" l="1"/>
  <c r="D59"/>
  <c r="C59"/>
  <c r="E104"/>
  <c r="D104"/>
  <c r="C104"/>
  <c r="E112"/>
  <c r="D112"/>
  <c r="C112"/>
  <c r="E100"/>
  <c r="D100"/>
  <c r="C100"/>
  <c r="F8" i="4" l="1"/>
  <c r="E8"/>
  <c r="D8"/>
  <c r="F34"/>
  <c r="E34"/>
  <c r="D34"/>
  <c r="F36"/>
  <c r="E36"/>
  <c r="D36"/>
  <c r="F40"/>
  <c r="E40"/>
  <c r="D40"/>
  <c r="F31"/>
  <c r="E31"/>
  <c r="D31"/>
  <c r="F26"/>
  <c r="E26"/>
  <c r="D26"/>
  <c r="F22"/>
  <c r="E22"/>
  <c r="D22"/>
  <c r="F18"/>
  <c r="E18"/>
  <c r="D18"/>
  <c r="F16"/>
  <c r="E16"/>
  <c r="D16"/>
  <c r="D14" i="3"/>
  <c r="D13" s="1"/>
  <c r="D12" s="1"/>
  <c r="D10"/>
  <c r="D9" s="1"/>
  <c r="D8" s="1"/>
  <c r="C14"/>
  <c r="C13" s="1"/>
  <c r="C12" s="1"/>
  <c r="C10"/>
  <c r="C9" s="1"/>
  <c r="C8" s="1"/>
  <c r="D7" i="4" l="1"/>
  <c r="D6" s="1"/>
  <c r="F7"/>
  <c r="F6" s="1"/>
  <c r="E7"/>
  <c r="E6" s="1"/>
  <c r="D7" i="3"/>
  <c r="D6" s="1"/>
  <c r="C7"/>
  <c r="C6" s="1"/>
  <c r="I250" i="2" l="1"/>
  <c r="H250"/>
  <c r="H249" s="1"/>
  <c r="H248" s="1"/>
  <c r="H247" s="1"/>
  <c r="I217"/>
  <c r="H217"/>
  <c r="H159"/>
  <c r="I139"/>
  <c r="H139"/>
  <c r="I140"/>
  <c r="H140"/>
  <c r="I118"/>
  <c r="H118"/>
  <c r="H117" s="1"/>
  <c r="I93"/>
  <c r="H93"/>
  <c r="H91" s="1"/>
  <c r="H90" s="1"/>
  <c r="I49"/>
  <c r="H49"/>
  <c r="H48" s="1"/>
  <c r="H47" s="1"/>
  <c r="I54"/>
  <c r="H54"/>
  <c r="H245"/>
  <c r="H244" s="1"/>
  <c r="H243" s="1"/>
  <c r="H240"/>
  <c r="H238"/>
  <c r="H232"/>
  <c r="H231" s="1"/>
  <c r="H227" s="1"/>
  <c r="H225"/>
  <c r="H223"/>
  <c r="H216"/>
  <c r="H215" s="1"/>
  <c r="H214" s="1"/>
  <c r="H213" s="1"/>
  <c r="H211"/>
  <c r="H210" s="1"/>
  <c r="H209" s="1"/>
  <c r="H207"/>
  <c r="H206" s="1"/>
  <c r="H205"/>
  <c r="H202"/>
  <c r="H201" s="1"/>
  <c r="H193"/>
  <c r="H192" s="1"/>
  <c r="H183"/>
  <c r="H181"/>
  <c r="H179"/>
  <c r="H177"/>
  <c r="H169"/>
  <c r="H168" s="1"/>
  <c r="H165"/>
  <c r="H164" s="1"/>
  <c r="H157"/>
  <c r="H156" s="1"/>
  <c r="H155" s="1"/>
  <c r="H153"/>
  <c r="H150"/>
  <c r="H149" s="1"/>
  <c r="H146"/>
  <c r="H144"/>
  <c r="H135"/>
  <c r="H134" s="1"/>
  <c r="H130"/>
  <c r="H129" s="1"/>
  <c r="H127"/>
  <c r="H126" s="1"/>
  <c r="H123"/>
  <c r="H122" s="1"/>
  <c r="H121" s="1"/>
  <c r="H115"/>
  <c r="H108"/>
  <c r="H107" s="1"/>
  <c r="H106" s="1"/>
  <c r="H103"/>
  <c r="H101"/>
  <c r="H96"/>
  <c r="H95" s="1"/>
  <c r="H88"/>
  <c r="H85"/>
  <c r="H84" s="1"/>
  <c r="H82"/>
  <c r="H79" s="1"/>
  <c r="H74"/>
  <c r="H73" s="1"/>
  <c r="H72" s="1"/>
  <c r="H71" s="1"/>
  <c r="H69"/>
  <c r="H66"/>
  <c r="H64"/>
  <c r="H62"/>
  <c r="H60"/>
  <c r="H57"/>
  <c r="H56" s="1"/>
  <c r="H53"/>
  <c r="H52" s="1"/>
  <c r="H44"/>
  <c r="H43" s="1"/>
  <c r="H42" s="1"/>
  <c r="H40"/>
  <c r="H38" s="1"/>
  <c r="H37" s="1"/>
  <c r="H35"/>
  <c r="H34" s="1"/>
  <c r="H33" s="1"/>
  <c r="H32" s="1"/>
  <c r="H28"/>
  <c r="H27" s="1"/>
  <c r="H25"/>
  <c r="H22" s="1"/>
  <c r="H19"/>
  <c r="H18" s="1"/>
  <c r="H16"/>
  <c r="H15" s="1"/>
  <c r="H11"/>
  <c r="H10" s="1"/>
  <c r="H9" s="1"/>
  <c r="G250"/>
  <c r="G251" s="1"/>
  <c r="G246"/>
  <c r="G245" s="1"/>
  <c r="G244" s="1"/>
  <c r="G243" s="1"/>
  <c r="G240"/>
  <c r="G238"/>
  <c r="G237" s="1"/>
  <c r="G236" s="1"/>
  <c r="G232"/>
  <c r="G231" s="1"/>
  <c r="G227" s="1"/>
  <c r="G225"/>
  <c r="G223"/>
  <c r="G221" s="1"/>
  <c r="G220" s="1"/>
  <c r="G218"/>
  <c r="G216"/>
  <c r="G215" s="1"/>
  <c r="G214" s="1"/>
  <c r="G213" s="1"/>
  <c r="G211"/>
  <c r="G210" s="1"/>
  <c r="G209" s="1"/>
  <c r="G207"/>
  <c r="G206" s="1"/>
  <c r="G205"/>
  <c r="G202"/>
  <c r="G201" s="1"/>
  <c r="G193"/>
  <c r="G192" s="1"/>
  <c r="G183"/>
  <c r="G181"/>
  <c r="G179"/>
  <c r="G177"/>
  <c r="G171"/>
  <c r="G165"/>
  <c r="G164" s="1"/>
  <c r="G159"/>
  <c r="G157"/>
  <c r="G156" s="1"/>
  <c r="G155" s="1"/>
  <c r="G153"/>
  <c r="G150"/>
  <c r="G149" s="1"/>
  <c r="G146"/>
  <c r="G144"/>
  <c r="G143" s="1"/>
  <c r="G142" s="1"/>
  <c r="G141"/>
  <c r="G130"/>
  <c r="G129" s="1"/>
  <c r="G127"/>
  <c r="G126" s="1"/>
  <c r="G124"/>
  <c r="G123" s="1"/>
  <c r="G122" s="1"/>
  <c r="G121" s="1"/>
  <c r="G115"/>
  <c r="G114" s="1"/>
  <c r="G113" s="1"/>
  <c r="G112"/>
  <c r="G108"/>
  <c r="G107" s="1"/>
  <c r="G106" s="1"/>
  <c r="G103"/>
  <c r="G101"/>
  <c r="G100" s="1"/>
  <c r="G99" s="1"/>
  <c r="G98" s="1"/>
  <c r="G96"/>
  <c r="G95"/>
  <c r="G89" s="1"/>
  <c r="G94"/>
  <c r="G91"/>
  <c r="G90" s="1"/>
  <c r="G88"/>
  <c r="G85"/>
  <c r="G84" s="1"/>
  <c r="G83"/>
  <c r="G82" s="1"/>
  <c r="G79" s="1"/>
  <c r="G74"/>
  <c r="G73" s="1"/>
  <c r="G72" s="1"/>
  <c r="G71" s="1"/>
  <c r="G69"/>
  <c r="G66"/>
  <c r="G64"/>
  <c r="G62"/>
  <c r="G60"/>
  <c r="G59" s="1"/>
  <c r="G57"/>
  <c r="G56" s="1"/>
  <c r="G53"/>
  <c r="G52" s="1"/>
  <c r="G51"/>
  <c r="G48"/>
  <c r="G47" s="1"/>
  <c r="G44"/>
  <c r="G43" s="1"/>
  <c r="G42" s="1"/>
  <c r="G40"/>
  <c r="G38" s="1"/>
  <c r="G37" s="1"/>
  <c r="G35"/>
  <c r="G34" s="1"/>
  <c r="G33" s="1"/>
  <c r="G32" s="1"/>
  <c r="G28"/>
  <c r="G27"/>
  <c r="G26"/>
  <c r="G25" s="1"/>
  <c r="G22" s="1"/>
  <c r="G19"/>
  <c r="G18" s="1"/>
  <c r="G16"/>
  <c r="G15" s="1"/>
  <c r="G11"/>
  <c r="G10"/>
  <c r="G9" s="1"/>
  <c r="E45" i="1"/>
  <c r="C45"/>
  <c r="D45"/>
  <c r="C47"/>
  <c r="C44" s="1"/>
  <c r="E48"/>
  <c r="E47" s="1"/>
  <c r="D48"/>
  <c r="D47" s="1"/>
  <c r="C48"/>
  <c r="C8"/>
  <c r="D8"/>
  <c r="E8"/>
  <c r="D124"/>
  <c r="D122"/>
  <c r="D119"/>
  <c r="D117"/>
  <c r="D110"/>
  <c r="D95"/>
  <c r="D90"/>
  <c r="D87"/>
  <c r="D80"/>
  <c r="D77"/>
  <c r="D72"/>
  <c r="D67"/>
  <c r="D64"/>
  <c r="D63"/>
  <c r="D58"/>
  <c r="D57" s="1"/>
  <c r="D55"/>
  <c r="D53"/>
  <c r="D42"/>
  <c r="D41" s="1"/>
  <c r="D39"/>
  <c r="D37"/>
  <c r="D33"/>
  <c r="D32" s="1"/>
  <c r="D30"/>
  <c r="D28"/>
  <c r="D25"/>
  <c r="D22"/>
  <c r="D19"/>
  <c r="D13"/>
  <c r="D12" s="1"/>
  <c r="D7"/>
  <c r="C7"/>
  <c r="C124"/>
  <c r="C122"/>
  <c r="C120"/>
  <c r="C119" s="1"/>
  <c r="C117"/>
  <c r="C110"/>
  <c r="C107"/>
  <c r="C95"/>
  <c r="C91"/>
  <c r="C90" s="1"/>
  <c r="C87"/>
  <c r="C80"/>
  <c r="C77"/>
  <c r="C72"/>
  <c r="C67"/>
  <c r="C64"/>
  <c r="C63" s="1"/>
  <c r="C58"/>
  <c r="C57" s="1"/>
  <c r="C55"/>
  <c r="C53"/>
  <c r="C42"/>
  <c r="C41" s="1"/>
  <c r="C39"/>
  <c r="C37"/>
  <c r="C33"/>
  <c r="C32" s="1"/>
  <c r="C30"/>
  <c r="C28"/>
  <c r="C27" s="1"/>
  <c r="C25"/>
  <c r="C22"/>
  <c r="C19"/>
  <c r="C13"/>
  <c r="C12" s="1"/>
  <c r="G176" i="2" l="1"/>
  <c r="G175" s="1"/>
  <c r="H143"/>
  <c r="H142" s="1"/>
  <c r="G14"/>
  <c r="G13" s="1"/>
  <c r="G125"/>
  <c r="G105" s="1"/>
  <c r="H174"/>
  <c r="C6" i="1"/>
  <c r="C52"/>
  <c r="C71"/>
  <c r="C70" s="1"/>
  <c r="D44"/>
  <c r="H242" i="2"/>
  <c r="H237"/>
  <c r="H236" s="1"/>
  <c r="H221"/>
  <c r="H220" s="1"/>
  <c r="H176"/>
  <c r="H175" s="1"/>
  <c r="H167" s="1"/>
  <c r="H114"/>
  <c r="H113" s="1"/>
  <c r="H100"/>
  <c r="H99" s="1"/>
  <c r="H98" s="1"/>
  <c r="H89"/>
  <c r="H77" s="1"/>
  <c r="H59"/>
  <c r="H46" s="1"/>
  <c r="H21"/>
  <c r="H14"/>
  <c r="H13" s="1"/>
  <c r="H78"/>
  <c r="H125"/>
  <c r="H204"/>
  <c r="H148"/>
  <c r="H133"/>
  <c r="G78"/>
  <c r="G77"/>
  <c r="G174"/>
  <c r="G168"/>
  <c r="G219"/>
  <c r="G46"/>
  <c r="G8" s="1"/>
  <c r="G148"/>
  <c r="G21"/>
  <c r="G204"/>
  <c r="G249"/>
  <c r="G248" s="1"/>
  <c r="G247" s="1"/>
  <c r="G242" s="1"/>
  <c r="D52" i="1"/>
  <c r="C62"/>
  <c r="C36"/>
  <c r="C35" s="1"/>
  <c r="C18"/>
  <c r="D71"/>
  <c r="D70" s="1"/>
  <c r="D62"/>
  <c r="D36"/>
  <c r="D35" s="1"/>
  <c r="D6" s="1"/>
  <c r="D27"/>
  <c r="D24" s="1"/>
  <c r="D18"/>
  <c r="D84"/>
  <c r="D83" s="1"/>
  <c r="C24"/>
  <c r="C84"/>
  <c r="C83" s="1"/>
  <c r="E14" i="3"/>
  <c r="E13" s="1"/>
  <c r="E12" s="1"/>
  <c r="E10"/>
  <c r="E9" s="1"/>
  <c r="E8" s="1"/>
  <c r="I249" i="2"/>
  <c r="I248" s="1"/>
  <c r="I247" s="1"/>
  <c r="I245"/>
  <c r="I244" s="1"/>
  <c r="I243" s="1"/>
  <c r="I240"/>
  <c r="I238"/>
  <c r="I232"/>
  <c r="I231" s="1"/>
  <c r="I227" s="1"/>
  <c r="I225"/>
  <c r="I223"/>
  <c r="I216"/>
  <c r="I215" s="1"/>
  <c r="I214" s="1"/>
  <c r="I213" s="1"/>
  <c r="I211"/>
  <c r="I210" s="1"/>
  <c r="I209" s="1"/>
  <c r="I207"/>
  <c r="I206" s="1"/>
  <c r="I205"/>
  <c r="I202"/>
  <c r="I201" s="1"/>
  <c r="I193"/>
  <c r="I192" s="1"/>
  <c r="I183"/>
  <c r="I181"/>
  <c r="I179"/>
  <c r="I177"/>
  <c r="I169"/>
  <c r="I165"/>
  <c r="I164" s="1"/>
  <c r="I157"/>
  <c r="I156" s="1"/>
  <c r="I155" s="1"/>
  <c r="I153"/>
  <c r="I150"/>
  <c r="I149" s="1"/>
  <c r="I146"/>
  <c r="I144"/>
  <c r="I143" s="1"/>
  <c r="I142" s="1"/>
  <c r="I135"/>
  <c r="I134" s="1"/>
  <c r="I130"/>
  <c r="I129" s="1"/>
  <c r="I127"/>
  <c r="I126" s="1"/>
  <c r="I123"/>
  <c r="I122" s="1"/>
  <c r="I121" s="1"/>
  <c r="I117"/>
  <c r="I115"/>
  <c r="I108"/>
  <c r="I107" s="1"/>
  <c r="I106" s="1"/>
  <c r="I103"/>
  <c r="I101"/>
  <c r="I96"/>
  <c r="I95" s="1"/>
  <c r="I91"/>
  <c r="I90" s="1"/>
  <c r="I88"/>
  <c r="I85"/>
  <c r="I84" s="1"/>
  <c r="I82"/>
  <c r="I79" s="1"/>
  <c r="I74"/>
  <c r="I73" s="1"/>
  <c r="I72" s="1"/>
  <c r="I71" s="1"/>
  <c r="I69"/>
  <c r="I66"/>
  <c r="I64"/>
  <c r="I62"/>
  <c r="I60"/>
  <c r="I57"/>
  <c r="I56" s="1"/>
  <c r="I53"/>
  <c r="I52" s="1"/>
  <c r="I48"/>
  <c r="I47" s="1"/>
  <c r="I44"/>
  <c r="I43" s="1"/>
  <c r="I42" s="1"/>
  <c r="I40"/>
  <c r="I38" s="1"/>
  <c r="I37" s="1"/>
  <c r="I35"/>
  <c r="I34" s="1"/>
  <c r="I33" s="1"/>
  <c r="I32" s="1"/>
  <c r="I28"/>
  <c r="I27" s="1"/>
  <c r="I25"/>
  <c r="I22" s="1"/>
  <c r="I19"/>
  <c r="I18" s="1"/>
  <c r="I16"/>
  <c r="I15" s="1"/>
  <c r="I11"/>
  <c r="I10" s="1"/>
  <c r="I9" s="1"/>
  <c r="E124" i="1"/>
  <c r="E122"/>
  <c r="E119"/>
  <c r="E117"/>
  <c r="E110"/>
  <c r="E95"/>
  <c r="E90"/>
  <c r="E87"/>
  <c r="E80"/>
  <c r="E77"/>
  <c r="E72"/>
  <c r="E67"/>
  <c r="E64"/>
  <c r="E63" s="1"/>
  <c r="E58"/>
  <c r="E57" s="1"/>
  <c r="E55"/>
  <c r="E53"/>
  <c r="E44"/>
  <c r="E42"/>
  <c r="E41" s="1"/>
  <c r="E39"/>
  <c r="E37"/>
  <c r="E33"/>
  <c r="E32" s="1"/>
  <c r="E30"/>
  <c r="E28"/>
  <c r="E25"/>
  <c r="E22"/>
  <c r="E19"/>
  <c r="E13"/>
  <c r="E12" s="1"/>
  <c r="E7"/>
  <c r="H219" i="2" l="1"/>
  <c r="G167"/>
  <c r="I125"/>
  <c r="I105" s="1"/>
  <c r="I242"/>
  <c r="I204"/>
  <c r="E27" i="1"/>
  <c r="C69"/>
  <c r="C51" s="1"/>
  <c r="C50" s="1"/>
  <c r="C126" s="1"/>
  <c r="D69"/>
  <c r="D51" s="1"/>
  <c r="D50" s="1"/>
  <c r="D126" s="1"/>
  <c r="I237" i="2"/>
  <c r="I236" s="1"/>
  <c r="I221"/>
  <c r="I220" s="1"/>
  <c r="I219" s="1"/>
  <c r="I176"/>
  <c r="I175" s="1"/>
  <c r="I133"/>
  <c r="H105"/>
  <c r="I114"/>
  <c r="I113" s="1"/>
  <c r="I100"/>
  <c r="I99" s="1"/>
  <c r="I98" s="1"/>
  <c r="I77" s="1"/>
  <c r="I89"/>
  <c r="I59"/>
  <c r="I46" s="1"/>
  <c r="H8"/>
  <c r="I21"/>
  <c r="I14"/>
  <c r="I13" s="1"/>
  <c r="H132"/>
  <c r="E71" i="1"/>
  <c r="E70" s="1"/>
  <c r="E62"/>
  <c r="E84"/>
  <c r="E83" s="1"/>
  <c r="E69" s="1"/>
  <c r="E52"/>
  <c r="E36"/>
  <c r="E35" s="1"/>
  <c r="E24"/>
  <c r="E6" s="1"/>
  <c r="E18"/>
  <c r="I174" i="2"/>
  <c r="I168"/>
  <c r="E7" i="3"/>
  <c r="E6" s="1"/>
  <c r="I78" i="2"/>
  <c r="I167" l="1"/>
  <c r="E51" i="1"/>
  <c r="E50" s="1"/>
  <c r="E126" s="1"/>
  <c r="I8" i="2"/>
  <c r="H7"/>
  <c r="H6" s="1"/>
  <c r="G135" l="1"/>
  <c r="G133" l="1"/>
  <c r="G132" s="1"/>
  <c r="G7" s="1"/>
  <c r="G6" s="1"/>
  <c r="G134"/>
  <c r="I163"/>
  <c r="I159"/>
  <c r="I148" s="1"/>
  <c r="I132" s="1"/>
  <c r="I7" s="1"/>
  <c r="I6" s="1"/>
</calcChain>
</file>

<file path=xl/sharedStrings.xml><?xml version="1.0" encoding="utf-8"?>
<sst xmlns="http://schemas.openxmlformats.org/spreadsheetml/2006/main" count="1419" uniqueCount="488">
  <si>
    <t>Код                                  бюджетной классификации Российской Федерации</t>
  </si>
  <si>
    <t>Наименование                                                                                                                статьи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</si>
  <si>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</si>
  <si>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</si>
  <si>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</si>
  <si>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</si>
  <si>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</si>
  <si>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</si>
  <si>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</si>
  <si>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182 1 01 02080 01 0000 110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</si>
  <si>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</si>
  <si>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</si>
  <si>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</si>
  <si>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</si>
  <si>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182 1 03 02231 01 0000 110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</si>
  <si>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</si>
  <si>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</si>
  <si>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</si>
  <si>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</si>
  <si>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</si>
  <si>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</si>
  <si>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</si>
  <si>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</si>
  <si>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</si>
  <si>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</si>
  <si>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</si>
  <si>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182 1 05 01011 01 0000 110</t>
  </si>
  <si>
    <t>Налог, взимаемый с налогоплательщиков, выбравших в качестве объекта налогообложения доходы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</si>
  <si>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</si>
  <si>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</si>
  <si>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000 1 05 03000 01 0000 110</t>
  </si>
  <si>
    <t>Единый сельскохозяйственный налог</t>
  </si>
  <si>
    <t>182 1 05 03010 01 0000 110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</si>
  <si>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</si>
  <si>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</si>
  <si>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</si>
  <si>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</si>
  <si>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</si>
  <si>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</si>
  <si>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000 1 06 06000  00 0000 110</t>
  </si>
  <si>
    <t xml:space="preserve">Земельный налог </t>
  </si>
  <si>
    <t>182 1 06 06030 00 0000 110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</si>
  <si>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</si>
  <si>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</si>
  <si>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</si>
  <si>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</si>
  <si>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</si>
  <si>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</si>
  <si>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</si>
  <si>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</si>
  <si>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 xml:space="preserve">Государственная пошлина 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</si>
  <si>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</si>
  <si>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</si>
  <si>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630 1 08 04020 01 0000 110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</si>
  <si>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</si>
  <si>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</si>
  <si>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</si>
  <si>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</si>
  <si>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</si>
  <si>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</si>
  <si>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</si>
  <si>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630 1 11 05025 10 0000 120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</si>
  <si>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</si>
  <si>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</si>
  <si>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</si>
  <si>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630 1 11 05075 10 0000 120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</si>
  <si>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</si>
  <si>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</si>
  <si>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</si>
  <si>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</si>
  <si>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</si>
  <si>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630 1 11 09045 10 0000 120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</si>
  <si>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</si>
  <si>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000 1 13 00000 00 0000 000</t>
  </si>
  <si>
    <t>Доходы от оказания платных услуг и компенсации затрат государства</t>
  </si>
  <si>
    <t>0 00 1 13 02000 00 0000 130</t>
  </si>
  <si>
    <t>Доходы от компенсации затрат государства</t>
  </si>
  <si>
    <t xml:space="preserve">630 1 13 02065 10 0000 130 
</t>
  </si>
  <si>
    <t>Доходы, поступающие в порядке возмещения расходов, понесенных в связи с эксплуатацией имущества сельских поселений</t>
  </si>
  <si>
    <t>000 2 00 00000 00 0000 000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</si>
  <si>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</si>
  <si>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</si>
  <si>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</si>
  <si>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</si>
  <si>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</si>
  <si>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</si>
  <si>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</si>
  <si>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630 2 02 15001 10 0000 150</t>
  </si>
  <si>
    <t xml:space="preserve">Дотации бюджетам сельских поселений на выравнивание бюджетной обеспеченности из бюджета субъекта Российской Федерации
</t>
  </si>
  <si>
    <t>000 2 02 16001 00 0000 150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</si>
  <si>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
</t>
  </si>
  <si>
    <t>630 2 02 16001 10 0000 150</t>
  </si>
  <si>
    <t xml:space="preserve">Дотации бюджетам сельских поселений на выравнивание бюджетной обеспеченности из бюджетов муниципальных районов
</t>
  </si>
  <si>
    <t xml:space="preserve">00 2 02 20000 00 0000 150 </t>
  </si>
  <si>
    <t>СУБСИДИИ БЮДЖЕТАМ БЮДЖЕТНОЙ СИСТЕМЫ РОССИЙСКОЙ ФЕДЕРАЦИИ (межбюджетные субсидии)</t>
  </si>
  <si>
    <t xml:space="preserve">00 2 02 29999 00 0000 150 </t>
  </si>
  <si>
    <t>Прочие субсидии</t>
  </si>
  <si>
    <t xml:space="preserve">00 2 02 29999 10 0000 150 </t>
  </si>
  <si>
    <t>Прочие субсидии бюджетам сельских поселений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</si>
  <si>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</si>
  <si>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000 2 02 30000 00 0000 150</t>
  </si>
  <si>
    <t>СУБВЕНЦИИ БЮДЖЕТАМ БЮДЖЕТНОЙ СИСТЕМЫ РОССИЙСКОЙ ФЕДЕРАЦИИ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</si>
  <si>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</si>
  <si>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</si>
  <si>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</si>
  <si>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</si>
  <si>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630 2 02 30024 10 0000 150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</si>
  <si>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</si>
  <si>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</si>
  <si>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000 2 02 35118 00 0000 150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</si>
  <si>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</si>
  <si>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630 2 02 35118 10 0000 150</t>
  </si>
  <si>
    <t xml:space="preserve">Субвенции бюджетам сельских поселений на осуществление первичного воинского учета  органами местного самоуправления поселений, муниципальных и городских округов </t>
  </si>
  <si>
    <t>000 2 02 40000 00 0000 150</t>
  </si>
  <si>
    <t>Иные межбюджетные трансферты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</si>
  <si>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</si>
  <si>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</si>
  <si>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630 2 02 40014 10 0000 150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</si>
  <si>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в том числе:</t>
  </si>
  <si>
    <t xml:space="preserve"> Иные межбюджетные трансферты в рамках МП "Развитие транспортной инфраструктуры  муниципального района "Заполярный район"  на 2021-2030 годы", в том числе:</t>
  </si>
  <si>
    <t>Содержание авиаплощадок  в  поселениях  Заполярного района</t>
  </si>
  <si>
    <t>Содержание мест причаливания речного транспорта в поселениях Заполярного района</t>
  </si>
  <si>
    <t>Обозначение и содержание снегоходных маршрутов</t>
  </si>
  <si>
    <r>
      <rPr>
        <b/>
        <sz val="10"/>
        <color indexed="2"/>
        <rFont val="Times New Roman"/>
        <family val="1"/>
        <charset val="204"/>
      </rPr>
      <t xml:space="preserve">Другие мероприятия. </t>
    </r>
    <r>
      <rPr>
        <sz val="10"/>
        <color indexed="2"/>
        <rFont val="Times New Roman"/>
        <family val="1"/>
        <charset val="204"/>
      </rPr>
      <t>Сельское поселение "Пустозерский сельсовет" Заполярного района Ненецкого автономного округа
Мероприятие "Устройство вертолетной площадки с обустройством сигнального оборудования  в с. Оксино Сельского поселения "Пустозерский сельсовет" ЗР НАО"</t>
    </r>
    <r>
      <rPr>
        <b/>
        <sz val="10"/>
        <color indexed="2"/>
        <rFont val="Times New Roman"/>
        <family val="1"/>
        <charset val="204"/>
      </rPr>
      <t xml:space="preserve">
</t>
    </r>
  </si>
  <si>
    <t>Иные межбюджетные трансферты в рамках МП "Безопасность на территории муниципального района "Заполярный район" на 2019-2030 годы" в том числе:</t>
  </si>
  <si>
    <t>630 2 02 40014 10 0000150</t>
  </si>
  <si>
    <t>Предупреждение и ликвидация последствий ЧС в границах поселений муниципальных образований</t>
  </si>
  <si>
    <t>Организация обучения неработающего населения в области гражданской обороны и защиты от чрезвычайных ситуаций</t>
  </si>
  <si>
    <t xml:space="preserve">Иные межбюджетные трансферты в рамках МП "Обеспечение населения муниципального района "Заполярный район" чистой водой" на 2021 - 2030 годы" </t>
  </si>
  <si>
    <t xml:space="preserve"> 630 2 02 40014 10 0000 150</t>
  </si>
  <si>
    <t>Сельское поселение "Пустозерский сельсовет" Заполярного района Ненецкого автономного округа. Мероприятие "Разработка проекта зон санитарной охраны поверхностного источника водоснабжения и водопроводов питьевого назначения в п.Хонгурей Сельского поселения "Пустозерский сельсовет" ЗР НАО</t>
  </si>
  <si>
    <t>000 2 02 49999 00 0000 150</t>
  </si>
  <si>
    <t>Прочие межбюджетные трансферты, передаваемые бюджетам</t>
  </si>
  <si>
    <t>630 2 02 49999 10 0000 150</t>
  </si>
  <si>
    <t xml:space="preserve">Прочие межбюджетные трансферты, передаваемые бюджетам сельских поселений  </t>
  </si>
  <si>
    <t xml:space="preserve">Иные межбюджетные трансферты на поддержку мер по обеспечению сбалансированности бюджетов поселений муниципального района "Заполярный район" </t>
  </si>
  <si>
    <t>Иные межбюджетные трансферты местным бюджетам для поощрения муниципальных управленческих команд за достижение Ненецким автономным округом показателей эффективности деятельности высшего должностного лица</t>
  </si>
  <si>
    <t>Иные межбюджетные трансферты в рамках МП "Управление муниципальным имуществом муниципального района "Заполярный район" на 2022-2030 годы" в том числе:</t>
  </si>
  <si>
    <t xml:space="preserve"> Выполнение работ по гидравлической промывке, испытаний на плотность и прочность системы отопления потребителя тепловой энергии</t>
  </si>
  <si>
    <t>Иные межбюджетные трансферты в рамках МП"Возмещение части затрат  органов местного самоуправления поселений муниципального района "Заполярный район" на 2024-2030 годы,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</si>
  <si>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</si>
  <si>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 лицам, замещавшим выборные должности</t>
  </si>
  <si>
    <t>Расходы на выплату пенсий за выслугу лет  лицам, замещавшим   должности муниципальной службы</t>
  </si>
  <si>
    <t>Расходы на организацию и проведение выборов депутатов представительных органов местного самоуправления и глав местных администраций</t>
  </si>
  <si>
    <t>Иные межбюджетные трансферты в рамках МП "Безопасность на территории муниципального района "Заполярный район" на 2019 - 2030 годы", в том числе:</t>
  </si>
  <si>
    <t>Поддержание в постоянной готовности местной автоматизированной системы централизованного оповещения гражданской обороны муниципального района "Заполярный район" в муниципальных образованиях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</si>
  <si>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</si>
  <si>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Выплаты денежного поощрения членам добровольных народных дружин, участвующим в охране общественного порядка в муниципальных образованиях</t>
  </si>
  <si>
    <t>Иные межбюджетные трансферты в рамках  МП "Развитие транспортной инфраструктуры муниципального района "Заполярный район" на 2021-2030 годы" в том числе:</t>
  </si>
  <si>
    <t>Осуществление дорожной деятельности в отношении автомобильных дорог местного значения за счет средств дорожного фонда муниципального района "Заполярный район"(ремонт и содержание автомобильных дорог общего пользования местного значения)</t>
  </si>
  <si>
    <t xml:space="preserve">Другие мероприятия за счет средств дорожного фонда. Сельское поселение "Пустозерский сельсовет" Заполярного района Ненецкого автономного округа
Мероприятие "Текущий ремонт участка автомобильной дороги общего пользования местного значения «с. Оксино-аэропорт» (участок от дома № 25 до дома № 81/1) Сельского поселения «Пустозерский сельсовет» ЗР НАО"
</t>
  </si>
  <si>
    <t>630 2 02 49999 10 0000150</t>
  </si>
  <si>
    <t>Иные межбюджетные трансферты в рамках МП "Развитие социальной инфраструктуры и создание комфортных условий проживания на территории муниципального района "Заполярный район"  на 2021-2030 годы" в том числе:</t>
  </si>
  <si>
    <t>Предоставление  муниципальным  образованиям иных межбюджетных трансфертов  на возмещение недополученных доходов или финансовое возмещение затрат,возникающих при оказании жителям поселения услуг общественных бань</t>
  </si>
  <si>
    <t xml:space="preserve"> Благоустройство территорий поселений</t>
  </si>
  <si>
    <t>Уличное освещение</t>
  </si>
  <si>
    <t>Иные межбюджетные трансферты в рамках МП "Развитие коммунальной инфраструктуры  муниципального района "Заполярный район" на 2020-2030 годы" в том числе: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</si>
  <si>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(бессрочном) пользовании муниципальных образований, предназначенных под складирование отходов</t>
  </si>
  <si>
    <t>Иные межбюджетные трансферты в рамках МП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2020-2030 годы" в том числе:</t>
  </si>
  <si>
    <t xml:space="preserve">Сельское поселение "Пустозерский сельсовет" ЗР НАО 
Мероприятие "Капитальный ремонт жилого дома № 41  в п.Хонгурей  Сельского поселения «Пустозерский сельсовет» ЗР НАО"
</t>
  </si>
  <si>
    <t xml:space="preserve">Сельское поселение "Пустозерский сельсовет" ЗР НАО 
Мероприятие "Капитальный ремонт квартиры №3 в многоквартирном доме №25 в с.Оксино  Сельского поселения «Пустозерский  сельсовет»  ЗР НАО»
</t>
  </si>
  <si>
    <t xml:space="preserve">Сельское поселение "Пустозерский сельсовет" ЗР НАО 
Мероприятие "Приобретение квартиры в с. Оксино Сельского поселения «Пустозерский сельсовет» ЗР НАО»
</t>
  </si>
  <si>
    <t>Иные межбюджетные трансферты в рамках МП "Развитие культуры на территории муниципального района"Заполярный район" на 2025-2035 годы" в том числе:</t>
  </si>
  <si>
    <t>Организация культурно-досуговой деятельности населения</t>
  </si>
  <si>
    <t>Муниципальная программа «Развитие физической культуры, спорта и повышение эффективности реализации молодежной политики на территории муниципального района «Заполярный район» на 2025-2035 годы»</t>
  </si>
  <si>
    <t>Организация спортивной деятельности населения</t>
  </si>
  <si>
    <t>Иные межбюджетные трансферты на организацию ритуальных услуг</t>
  </si>
  <si>
    <t>000 2 07 00000 00 0000 000</t>
  </si>
  <si>
    <t xml:space="preserve">Прочие безвозмездные  поступления </t>
  </si>
  <si>
    <t>630 2 07 05000 10 0000 150</t>
  </si>
  <si>
    <t>Прочие безвозмездные поступления в бюджеты сельских поселений</t>
  </si>
  <si>
    <t>630 2 18 00000 00 0000 000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</si>
  <si>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ПОШЛЫХ ЛЕТ</t>
  </si>
  <si>
    <t>630 2 18 60010 10 0000 150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</si>
  <si>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</si>
  <si>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</si>
  <si>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>Наименование</t>
  </si>
  <si>
    <t>Глава</t>
  </si>
  <si>
    <t>Раздел</t>
  </si>
  <si>
    <t>Подраздел</t>
  </si>
  <si>
    <t>Целевая статья</t>
  </si>
  <si>
    <t>Группа вида расходов</t>
  </si>
  <si>
    <t>3</t>
  </si>
  <si>
    <t>4</t>
  </si>
  <si>
    <t>5</t>
  </si>
  <si>
    <t>6</t>
  </si>
  <si>
    <t>7</t>
  </si>
  <si>
    <t>ВСЕГО РАСХОДОВ                                                                                      в том числе:</t>
  </si>
  <si>
    <t>Администрация СП "Пустозерский сельсовет" Заполярного района Ненецкого автономного округа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</si>
  <si>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</si>
  <si>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</si>
  <si>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</si>
  <si>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</si>
  <si>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</si>
  <si>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91.0.00.00000</t>
  </si>
  <si>
    <t>Расходы на содержание органов местного самоуправления и обеспечение их функций</t>
  </si>
  <si>
    <t>91.0.00.91010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</si>
  <si>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</si>
  <si>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100</t>
  </si>
  <si>
    <t>Функционирование законодательных (представительных) органов государственной власти и представительных органов  муниципальных образований</t>
  </si>
  <si>
    <t>03</t>
  </si>
  <si>
    <t xml:space="preserve"> </t>
  </si>
  <si>
    <t>Представительный орган муниципального образования</t>
  </si>
  <si>
    <t>92.0.00.00000</t>
  </si>
  <si>
    <t>Депутаты представительного органа</t>
  </si>
  <si>
    <t>92.1.00.00000</t>
  </si>
  <si>
    <t>92.1.00.91010</t>
  </si>
  <si>
    <t>Аппарат представительного органа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</si>
  <si>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</si>
  <si>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</si>
  <si>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</si>
  <si>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200</t>
  </si>
  <si>
    <t>Функционирование  Правительства Российской Федерации, высших исполнительных органов субъектов Российской Федерации, местных администраций</t>
  </si>
  <si>
    <t>630</t>
  </si>
  <si>
    <t>04</t>
  </si>
  <si>
    <t xml:space="preserve"> Муниципальная программа  "Возмещение части затрат  органов местного самоуправления поселений муниципального района "Заполярный район" на 2024-2030 годы" </t>
  </si>
  <si>
    <t>43.0.00.00000</t>
  </si>
  <si>
    <t>Иные межбюджетные трансферты на оплату коммунальных услуг и приобретение твердого топлива</t>
  </si>
  <si>
    <t>43.0.00.89350</t>
  </si>
  <si>
    <t>Администрация поселения</t>
  </si>
  <si>
    <t>93.0.00.00000</t>
  </si>
  <si>
    <t>93.0.00.91010</t>
  </si>
  <si>
    <t>Иные бюджетные ассигнования</t>
  </si>
  <si>
    <t>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</si>
  <si>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</si>
  <si>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</si>
  <si>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непрограммные расходы</t>
  </si>
  <si>
    <t>98.0.00.00000</t>
  </si>
  <si>
    <t>Межбюджетные трансферты из бюджета поселения</t>
  </si>
  <si>
    <t>98.0.00.99000</t>
  </si>
  <si>
    <t>Иные межбюджетные трансферты для выполнения переданных полномочий контроль-счетного органа поселения по осуществлению внешнего муниципального финансового контроля</t>
  </si>
  <si>
    <t>98.0.00.99110</t>
  </si>
  <si>
    <t>Межбюджетные трансферты</t>
  </si>
  <si>
    <t>500</t>
  </si>
  <si>
    <t>Обеспечение проведения выборов и референдумов</t>
  </si>
  <si>
    <t>07</t>
  </si>
  <si>
    <t>МП "Возмещение части затрат  органов местного самоуправления поселений муниципального района "Заполярный район" на 2024-2030 годы"</t>
  </si>
  <si>
    <t>Иные межбюджетные трансферты на организацию и проведение выборов депутатов представительных органов местного самоуправления и глав местных администраций</t>
  </si>
  <si>
    <t>43.0.00.89360</t>
  </si>
  <si>
    <t>Резервные фонды</t>
  </si>
  <si>
    <t>11</t>
  </si>
  <si>
    <t>Резервный фонд местной администрации</t>
  </si>
  <si>
    <t>90.0.00.00000</t>
  </si>
  <si>
    <t xml:space="preserve">Резервный фонд </t>
  </si>
  <si>
    <t>90.0.00.90010</t>
  </si>
  <si>
    <t>Другие общегосударственные вопросы</t>
  </si>
  <si>
    <t>13</t>
  </si>
  <si>
    <t>Муниципальная программа" Управление муниципальным имуществом муниципального района "Заполярный район" на  2022-2030 годы"</t>
  </si>
  <si>
    <t>42.0.00.00000</t>
  </si>
  <si>
    <t>Иные межбюджетные трансферты в рамках МП «Управление муниципальным имуществом муниципального района "Заполярный район" на  2022-2030 годы"</t>
  </si>
  <si>
    <t>42.0.00.89210</t>
  </si>
  <si>
    <t>Выполнение работ по гидравлической промывке, испытаний на плотность и прочность системы отопления потребителя тепловой энергии</t>
  </si>
  <si>
    <t xml:space="preserve">Муниципальная программа "Развитие транспортной инфраструктуры муниципального района "Заполярный район" на 2021-2030 годы" </t>
  </si>
  <si>
    <t>39.0.00.00000</t>
  </si>
  <si>
    <t>39.0.00.89290</t>
  </si>
  <si>
    <t>Выполнение переданных государственных полномочий</t>
  </si>
  <si>
    <t>95.0.00.00000</t>
  </si>
  <si>
    <t>95.0.00.79210</t>
  </si>
  <si>
    <t>Уплата членских взносов в ассоциацию "Совет муниципальных образований Ненецкого автономного округа".</t>
  </si>
  <si>
    <t>98.0.00.91040</t>
  </si>
  <si>
    <t>Содержание зданий и сооружений на территории взлетно-посадочных полос и вертолетных площадок</t>
  </si>
  <si>
    <t>98.0.00.91080</t>
  </si>
  <si>
    <t>Оценка недвижимости, признание прав и регулирование отношений по государственной и  муниципальной собственности</t>
  </si>
  <si>
    <t>98.0.00.91090</t>
  </si>
  <si>
    <t>Эксплуатационные и иные расходы по содержанию объектов муниципальной казны</t>
  </si>
  <si>
    <t>98.0.00.91100</t>
  </si>
  <si>
    <t>Уплата взносов на капитальный ремонт по помещениям в многоквартирных домах включенных в региональную программу капитального ремонта, находящимся в собственности муниципального образования</t>
  </si>
  <si>
    <t>98.0.00.91110</t>
  </si>
  <si>
    <t>НАЦИОНАЛЬНАЯ ОБОРОНА</t>
  </si>
  <si>
    <t>00</t>
  </si>
  <si>
    <t>Мобилизационная и вневойсковая подготовка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</si>
  <si>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</si>
  <si>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95.0.00.51180</t>
  </si>
  <si>
    <t>НАЦИОНАЛЬНАЯ БЕЗОПАСНОСТЬ И ПРАВООХРАНИТЕЛЬНАЯ ДЕЯТЕЛЬНОСТЬ</t>
  </si>
  <si>
    <t>Гражданская оборона</t>
  </si>
  <si>
    <t>09</t>
  </si>
  <si>
    <t>Муниципальная программа "Возмещение части затрат органов местного самоуправления поселений муниципального района "Заполярный район" на 2024-2030 годы"</t>
  </si>
  <si>
    <t xml:space="preserve">Иные межбюджетные трансферты на оплату коммунальных услуг и приобретение твердого топлива </t>
  </si>
  <si>
    <t>Муниципальная программа "Безопасность на территории муниципального района "Заполярный район" на 2019-2030 годы"</t>
  </si>
  <si>
    <t>33.0.00.00000</t>
  </si>
  <si>
    <t>33.0.00.89240</t>
  </si>
  <si>
    <t xml:space="preserve">Поддержание в постоянной готовности местной автоматизированной системы централизованного оповещения гражданской обороны муниципального района "Заполярный район" в муниципальных образованиях 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</si>
  <si>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</si>
  <si>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</si>
  <si>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r>
      <rPr>
        <u/>
        <sz val="10"/>
        <rFont val="Times New Roman"/>
        <family val="1"/>
        <charset val="204"/>
      </rPr>
      <t xml:space="preserve">Мероприятие </t>
    </r>
    <r>
      <rPr>
        <sz val="10"/>
        <rFont val="Times New Roman"/>
        <family val="1"/>
        <charset val="204"/>
      </rPr>
      <t>"Поставка мотопомпы бензиновой в п.Хонгурей Сельского поселения "Пустозерский сельсовет" ЗР НАО</t>
    </r>
  </si>
  <si>
    <t>Обеспечение пожарной безопасности</t>
  </si>
  <si>
    <t>98.0.00.92010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</si>
  <si>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</si>
  <si>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</si>
  <si>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</si>
  <si>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Транспорт</t>
  </si>
  <si>
    <t>08</t>
  </si>
  <si>
    <t>Муниципальная программа  "Развитие транспортной инфраструктуры   муниципального района  "Заполярный район" на 2021-2030 годы"</t>
  </si>
  <si>
    <t>Иные межбюджетные трансферты в рамках МП "Развитие транспортной инфраструктуры   муниципального района  "Заполярный район" на 2021-2030 годы" в том числе:</t>
  </si>
  <si>
    <t>Содержание авиаплощадок в поселениях Заполярного района</t>
  </si>
  <si>
    <t>Устройство вертолетной площадки с обустройством сигнального оборудования  в с. Оксино Сельского поселения "Пустозерский сельсовет" ЗР НАО</t>
  </si>
  <si>
    <t>Дорожное хозяйство (дорожные фонды)</t>
  </si>
  <si>
    <t>Иные межбюджетные трансферты на ремонт и содержание автомобильных дорог общего пользования местного значения за счет базового объема бюджетных ассигнований дорожного фонда Заполярного района</t>
  </si>
  <si>
    <t>39.0.00.9Д110</t>
  </si>
  <si>
    <t>Иные межбюджетные трансферты на ремонт и содержание автомобильных дорог общего пользования местного значения за счет бюджетных ассигнований дорожного фонда Заполярного района</t>
  </si>
  <si>
    <t>39.0.00.9Д120</t>
  </si>
  <si>
    <t xml:space="preserve"> Сельское поселение "Пустозерский сельсовет" ЗР НАО Мероприятие "Текущий ремонт участка автомобильной дороги общего пользования местного значения «с. Оксино-аэропорт» (участок от дома № 25 до дома № 81/1) Сельского поселения «Пустозерский сельсовет» ЗР НАО</t>
  </si>
  <si>
    <t>Мероприятия в области национальной экономики</t>
  </si>
  <si>
    <t>98.0.00.9Д020</t>
  </si>
  <si>
    <t>Муниципальный дорожный фонд</t>
  </si>
  <si>
    <t>Другие вопросы в области национальной экономики</t>
  </si>
  <si>
    <t>12</t>
  </si>
  <si>
    <t>Муниципальные программы</t>
  </si>
  <si>
    <t>50.0.00.00000</t>
  </si>
  <si>
    <t>Муниципальная программа «Развитие малого и среднего предпринимательства на территории Сельского поселения «Пустозерский сельсовет» Заполярного района Ненецкого автономного округа на 2025-2027 годы"</t>
  </si>
  <si>
    <t>50.0.00.93010</t>
  </si>
  <si>
    <t>Мероприятия по землеустройству  и землепользованию</t>
  </si>
  <si>
    <t>98.0.00.93020</t>
  </si>
  <si>
    <t xml:space="preserve">ЖИЛИЩНО-КОММУНАЛЬНОЕ ХОЗЯЙСТВО </t>
  </si>
  <si>
    <t>05</t>
  </si>
  <si>
    <t>Жилищное хозяйство</t>
  </si>
  <si>
    <t xml:space="preserve">Муниципальная программа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2020-2030 годы" </t>
  </si>
  <si>
    <t>35.0.00.00000</t>
  </si>
  <si>
    <t>35.0.00.89250</t>
  </si>
  <si>
    <t xml:space="preserve">Сельское поселение "Пустозерский сельсовет" ЗР НАО
Мероприятие "Капитальный ремонт жилого дома №41 в п.Хонгурей Сельского поселения "Пустозерский сельсовет" ЗР НАО"
</t>
  </si>
  <si>
    <t xml:space="preserve"> Сельское поселение "Пустозерский сельсовет" ЗР НАО
Мероприятие "Капитальный ремонт квартиры №3 в многоквартирном доме № 25 в  с.Оксино  Сельского поселения "Пустозерский сельсовет" ЗР НАО"
</t>
  </si>
  <si>
    <t xml:space="preserve"> Сельское поселение "Пустозерский сельсовет" ЗР НАО
Мероприятие "Приобретение квартиры в с. Оксино Сельского поселения «Пустозерский сельсовет» ЗР НАО"
</t>
  </si>
  <si>
    <t>Капитальные вложения в объекты государственной (муниципальной) собственности</t>
  </si>
  <si>
    <t>400</t>
  </si>
  <si>
    <t>Мероприятия в области жилищного хозяйства</t>
  </si>
  <si>
    <t>98.0.00.96100</t>
  </si>
  <si>
    <t>Текущий ремонт муниципального жилищного фонда</t>
  </si>
  <si>
    <t>98.0.00.96110</t>
  </si>
  <si>
    <t>Другие мероприятия в области жилищного хозяйства</t>
  </si>
  <si>
    <t>98.0.00. 96130</t>
  </si>
  <si>
    <t>98.0.00.96130</t>
  </si>
  <si>
    <t>Коммунальное хозяйство</t>
  </si>
  <si>
    <t xml:space="preserve"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 на 2021-2030 годы" </t>
  </si>
  <si>
    <t>32.0.00.00000</t>
  </si>
  <si>
    <t>32.0.00.89230</t>
  </si>
  <si>
    <t>Предоставление  муниципальным  образованиям иных межбюджетных трансфертов  на возмещение недополученных доходов или финансовое возмещение затрат, возникающих при оказании жителям поселения услуг общественных бань</t>
  </si>
  <si>
    <t>Муниципальная программа "Развитие коммунальной инфраструктуры  муниципального района "Заполярный район" на 2020-2030 годы"</t>
  </si>
  <si>
    <t>36.0.00.00000</t>
  </si>
  <si>
    <t xml:space="preserve">Иные межбюджетные трансферты в рамках МП "Развитие коммунальной инфраструктуры  муниципального района "Заполярный район" на 2020-2030 годы" в т.ч.: </t>
  </si>
  <si>
    <t>36.0.00.89260</t>
  </si>
  <si>
    <t>Муниципальная программа "Обеспечение населения муниципального района "Заполярный район" чистой водой" на 2021 - 2030 годы"</t>
  </si>
  <si>
    <t>38.0.00.00000</t>
  </si>
  <si>
    <t>Иные межбюджетные трансферты в рамках МП "Обеспечение населения муниципального района "Заполярный район" чистой водой" на 2021 - 2030 годы"в том числе:</t>
  </si>
  <si>
    <t>38.0.00.89280</t>
  </si>
  <si>
    <t>Создание условий для обеспечения населения чистой водой 
Мероприятие "Разработка проекта зон санитарной охраны поверхностного источника водоснабжения и водопроводов питьевого назначения в п. Хонгурей Сельского поселения «Пустозерский сельсовет» ЗР НАО"</t>
  </si>
  <si>
    <t>Другие  непрограммные  расходы</t>
  </si>
  <si>
    <t>Исполнение судебных решений</t>
  </si>
  <si>
    <t>98.0.00.91030</t>
  </si>
  <si>
    <t>Благоустройство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</si>
  <si>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 годы"</t>
  </si>
  <si>
    <t>Иные межбюджетные трансферты в рамках МП  "Развитие социальной инфраструктуры и создание комфортных условий проживания  на территории муниципального района "Заполярный район" на 2021-2030 годы" в том числе:</t>
  </si>
  <si>
    <t>Благоустройство территорий поселений</t>
  </si>
  <si>
    <t>МП "Благоустройство территории Сельского поселения "Пустозерский сельсовет" ЗР НАО на 2024-2026 годы"</t>
  </si>
  <si>
    <t>53.0.00.00000</t>
  </si>
  <si>
    <t>Мероприятия в области благоустройства в рамках муниципальной программы "Благоустройство территории Сельского поселения "Пустозерский сельсовет" ЗР НАО на 2024-2026 годы"</t>
  </si>
  <si>
    <t>53.0.00.96300</t>
  </si>
  <si>
    <t>Содержание и ремонт тротуаров</t>
  </si>
  <si>
    <t>53.0.00.96320</t>
  </si>
  <si>
    <t>Озеленение</t>
  </si>
  <si>
    <t>53.0.00.96330</t>
  </si>
  <si>
    <t>Содержание мест захоронения на территории поселения</t>
  </si>
  <si>
    <t>53.0.00.96340</t>
  </si>
  <si>
    <t>Прочие мероприятия по благоустройству</t>
  </si>
  <si>
    <t>53.0.00.96360</t>
  </si>
  <si>
    <t>Мероприятия в области благоустройства</t>
  </si>
  <si>
    <t>98.0.00.96300</t>
  </si>
  <si>
    <t>98.0.00.96360</t>
  </si>
  <si>
    <t>Другие вопросы в области жилищно - коммунального хозяйства</t>
  </si>
  <si>
    <t>98.0.00.89140</t>
  </si>
  <si>
    <t>ОБРАЗОВАНИЕ</t>
  </si>
  <si>
    <t>Профессиональная подготовка, переподготовка и повышение квалификации</t>
  </si>
  <si>
    <t>Молодежная политика</t>
  </si>
  <si>
    <t>Муниципальная программа «Молодежная политика в  Сельском поселении «Пустозерский сельсовет» ЗР НАО на 2025-2027 годы»</t>
  </si>
  <si>
    <t>52.0.00.00000</t>
  </si>
  <si>
    <t>Мероприятия в рамках Муниципальной программы «Молодежная политика в  Сельском поселении «Пустозерский сельсовет» ЗР НАО на 2025-2027 годы"</t>
  </si>
  <si>
    <t>52.0.00.97010</t>
  </si>
  <si>
    <t>52.0.00. 97010</t>
  </si>
  <si>
    <t>КУЛЬТУРА, КИНЕМАТОГРАФИЯ</t>
  </si>
  <si>
    <t>Культура</t>
  </si>
  <si>
    <t xml:space="preserve"> Муниципальная программа "Развитие культуры на территории муниципального района"Заполярный район" на 2025-2035 годы"</t>
  </si>
  <si>
    <t>44.0.00.00000</t>
  </si>
  <si>
    <t>44.0.00.89370</t>
  </si>
  <si>
    <t xml:space="preserve">Организация культурно-досуговой деятельности населения </t>
  </si>
  <si>
    <t>СОЦИАЛЬНАЯ ПОЛИТИКА</t>
  </si>
  <si>
    <t xml:space="preserve">Пенсионное обеспечение </t>
  </si>
  <si>
    <t xml:space="preserve"> Муниципальная программа  "Возмещение части затрат  органов местного самоуправления поселений  муниципального района "Заполярный район" на 2024-2030 годы" </t>
  </si>
  <si>
    <t xml:space="preserve">Иные межбюджетные трансферты на пенсии за выслугу лет лицам, замещавшим должности муниципальной службы </t>
  </si>
  <si>
    <t>43.0.00.89330</t>
  </si>
  <si>
    <t>Социальное обеспечение и иные выплаты населению</t>
  </si>
  <si>
    <t>300</t>
  </si>
  <si>
    <t xml:space="preserve">Иные межбюджетные трансферты на пенсии за выслугу лет лицам, замещавшим  выборные должности </t>
  </si>
  <si>
    <t>43.0.00.89340</t>
  </si>
  <si>
    <t>Социальное обеспечение населения</t>
  </si>
  <si>
    <t>Резервный  фонд  местной  администрации</t>
  </si>
  <si>
    <t xml:space="preserve">Резервный  фонд  </t>
  </si>
  <si>
    <t>Социальное  обеспечение  и  иные  выплаты  населению</t>
  </si>
  <si>
    <t>Субвенция местным бюджетам на выполнение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</si>
  <si>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95.0.00.79230</t>
  </si>
  <si>
    <t>Другие вопросы в области социальной политики</t>
  </si>
  <si>
    <t>98.0.00.79530</t>
  </si>
  <si>
    <t>Софинансирование за счет средств бюджетов поселений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</si>
  <si>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</si>
  <si>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>Физическая культура и спорт</t>
  </si>
  <si>
    <t>Физическая культура</t>
  </si>
  <si>
    <t xml:space="preserve">Муниципальная программа  «Сельское поселение «Пустозерский сельсовет» ЗР НАО  -  территория спортивного развития» на 2025-2027 годы»
</t>
  </si>
  <si>
    <t>51.0.00.00000</t>
  </si>
  <si>
    <t>Мероприятия в  рамках  Муниципальной  программы  «Сельское поселение «Пустозерский  сельсовет»  ЗР НАО  -  территория спортивного  развития»  на 2025-2027 годы»</t>
  </si>
  <si>
    <t>51.0.00.97020</t>
  </si>
  <si>
    <t>Массовый спорт</t>
  </si>
  <si>
    <t>45.0.00.0000</t>
  </si>
  <si>
    <t>Иные межбюджетные трансферты в рамках МП "Развитие физической культуры, спорта и повышение эффективности реализации молодежной политики на территории муниципального района «Заполярный район» на 2025-2035 годы», в том числе:</t>
  </si>
  <si>
    <t>45.0.00.89380</t>
  </si>
  <si>
    <t xml:space="preserve">Организация спортивной деятельности населения </t>
  </si>
  <si>
    <t xml:space="preserve">Наименование </t>
  </si>
  <si>
    <t>Код бюджетной классификации источников внутреннего финансирования Российской Федерации</t>
  </si>
  <si>
    <t>Источники внутреннего финансирования дефицитов бюджетов</t>
  </si>
  <si>
    <t>630 01 00 00 00 00 0000 000</t>
  </si>
  <si>
    <t>Изменение остатков средств на счетах по учету средств бюджетов</t>
  </si>
  <si>
    <t>630 01 05 00 00 00 0000 000</t>
  </si>
  <si>
    <t>Увеличение остатков средств бюджетов</t>
  </si>
  <si>
    <t>630 01 05 00 00 00 0000 500</t>
  </si>
  <si>
    <t>Увеличение прочих остатков средств бюджетов</t>
  </si>
  <si>
    <t>630 01 05 02 00 00 0000 500</t>
  </si>
  <si>
    <t xml:space="preserve">Увеличение прочих остатков  денежных средств бюджетов </t>
  </si>
  <si>
    <t>630 01 05 02 01 00 0000 510</t>
  </si>
  <si>
    <t>Увеличение прочих остатков денежных средств бюджетов сельских поселений</t>
  </si>
  <si>
    <t>630 01 05 02 01 10 0000 510</t>
  </si>
  <si>
    <t>Уменьшение остатков средств бюджетов</t>
  </si>
  <si>
    <t>630 01 05 00 00 00 0000 600</t>
  </si>
  <si>
    <t>Уменьшение прочих остатков средств бюджетов</t>
  </si>
  <si>
    <t>630 01 05 02 00 00 0000 600</t>
  </si>
  <si>
    <t>Уменьшение прочих остатков денежных средств бюджетов</t>
  </si>
  <si>
    <t>630 01 05 02 01 00 0000 610</t>
  </si>
  <si>
    <t>Уменьшение прочих остатков денежных средств бюджетов сельских поселений</t>
  </si>
  <si>
    <t>630 01 05 02 01 10 0000 610</t>
  </si>
  <si>
    <t>182 1 01 02210 01 1000 110</t>
  </si>
  <si>
    <t>Налог на доходы физических лиц в части суммы налога,относящейся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</si>
  <si>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ПРОЧИЕ НЕНАЛОГОВЫЕ ДОХОДЫ</t>
  </si>
  <si>
    <t>000 1 17 00000 00 0000 000</t>
  </si>
  <si>
    <t>Утверждено  на 2025 год</t>
  </si>
  <si>
    <t>Утверждено                     на 2025 год</t>
  </si>
  <si>
    <t>тыс.руб.</t>
  </si>
  <si>
    <t>2</t>
  </si>
  <si>
    <t>ВСЕГО РАСХОДОВ</t>
  </si>
  <si>
    <t>Администрация СП "Пустозерский сельсовет" ЗР НАО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</si>
  <si>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</si>
  <si>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ЖИЛИЩНО-КОММУНАЛЬНОЕ ХОЗЯЙСТВО</t>
  </si>
  <si>
    <t>Утверждено        на 2025 год</t>
  </si>
  <si>
    <t>Приложение 1    
 к Постановлению Администрации                                                                                                                                                                                                 Сельского Поселения "Пустозерский сельсовет" ЗР НАО      
"Об исполнении местного бюджета за полугодие 2025 года"                                                                                                                                                                                     от 21.07.2025 № 30</t>
  </si>
  <si>
    <t>Доходы местного бюджета по кодам классификации доходов бюджетов на полугодие 2025 года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</si>
  <si>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</si>
  <si>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</si>
  <si>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Исполнено          за полугодие 2025 г</t>
  </si>
  <si>
    <t>Утверждено  на полугодие        2025 г</t>
  </si>
  <si>
    <t>Утверждено    на 2025год</t>
  </si>
  <si>
    <t>630 1 17 15000 00 0000 150</t>
  </si>
  <si>
    <t>630 1 17 15030 10 0000 150</t>
  </si>
  <si>
    <t>Инициативные платежи</t>
  </si>
  <si>
    <t>Инициативные платежи, зачисляемые в бюджеты сельских поселений</t>
  </si>
  <si>
    <t>Сельское поселение "Пустозерский сельсовет" Заполярного района Ненецкого автономного округа. Мероприятие "Модернизации БВПУ в д. Каменка Сельского поселения «Пустозерский сельсовет» ЗР НАО"</t>
  </si>
  <si>
    <t xml:space="preserve">Другие мероприятия за счет средств дорожного фонда. Сельское поселение "Пустозерский сельсовет" Заполярного района Ненецкого автономного округа 
Мероприятие «Текущий ремонт участка автомобильной дороги общего пользования местного значения «с. Оксино-аэропорт» (участок от дома № 81/1 до района дома № 162) Сельского поселения «Пустозерский сельсовет» ЗР НАО»
</t>
  </si>
  <si>
    <t>Капитальный ремонт кв. № 1 и общедомового имущества в жилом доме № 89 в с. Оксино Сельского поселения «Пустозерский сельсовет» ЗР НАО</t>
  </si>
  <si>
    <t>Софинансирование проекта «Ремонт деревянных тротуаров в п. Хонгурей «Тротуар без барьеров»</t>
  </si>
  <si>
    <t>Софинансирование проекта «Деревенские мосточки» (ремонт деревянных тротуаров в с. Оксино)</t>
  </si>
  <si>
    <t>Субсидии бюджетам муниципальных образований НАО на реализацию проектов по поддержке местных инициатив</t>
  </si>
  <si>
    <t>Приложение 2   
 к Постановлению Администрации                                                                                                                                                                                                 Сельского Поселения "Пустозерский сельсовет" ЗР НАО      
"Об исполнении местного бюджета за полугодие 2025 года"                                                                                                                                                                                     от 21.07.2025 № 30</t>
  </si>
  <si>
    <t>Приложение 4   
 к Постановлению Администрации                                                                                                                                                                                                 Сельского Поселения "Пустозерский сельсовет" ЗР НАО      
"Об исполнении местного бюджета       за полугодие 2025 года"                                                                                                                                                                                     от 21.07.2025 № 30</t>
  </si>
  <si>
    <t>Исполнено                                 за полугодие                             2025 года</t>
  </si>
  <si>
    <t>Утверждено                 на  полугодие           2025 года</t>
  </si>
  <si>
    <t xml:space="preserve"> Приложение 3    
 к Постановлению Администрации                                                                                                                                                                                                  Сельского Поселения "Пустозерский сельсовет" ЗР НАО      
"Об исполнении местного бюджета за полугодие 2025года"                                                                                                                                                                                     от 21.07.2025 № 30</t>
  </si>
  <si>
    <t xml:space="preserve">Расходы бюджета по ведомственной структуре расходов местного бюджета за полугодие 2025 года  </t>
  </si>
  <si>
    <t>Расходы бюджета  по разделам и подразделам классификации расходов бюджетов                                              за  полугодие 2025 года</t>
  </si>
  <si>
    <t xml:space="preserve">                            Источники  финансирования  дефицитов  местного бюджета  по кодам классификации 
                               источников финансирования дефицитов бюджетов за полугодие 2025 года                    </t>
  </si>
  <si>
    <t>Утверждено  на полуг        2025 года</t>
  </si>
  <si>
    <t>Исполнено            за полуг  2025 года</t>
  </si>
  <si>
    <t>Сельское поселение "Пустозерский сельсовет" ЗР НАО Мероприятие "Текущий ремонт участка автомобильной дороги общего пользования местного значения «с. Оксино-аэропорт» (участок от дома № 81/1 до района дома № 162) Сельского поселения «Пустозерский сельсовет» ЗР НАО"</t>
  </si>
  <si>
    <t xml:space="preserve"> Сельское поселение "Пустозерский сельсовет" ЗР НАО
Мероприятие "Капитальный ремонт кв. № 1 и общедомового имущества в жилом доме № 89 в с. Оксино Сельского поселения «Пустозерский сельсовет» ЗР НАО"
</t>
  </si>
  <si>
    <t>Создание условий для обеспечения населения чистой водой 
Мероприятие "Модернизации БВПУ в д. Каменка Сельского поселения «Пустозерский сельсовет» ЗР НАО"</t>
  </si>
  <si>
    <t>Мероприятие «Софинансирование проекта «Деревенские мосточки» (ремонт деревянных тротуаров в с. Оксино)»</t>
  </si>
  <si>
    <t>Мероприятие «Софинансирование проекта «Ремонт деревянных тротуаров в п. Хонгурей «Тротуар без барьеров»</t>
  </si>
  <si>
    <t>Субсидии бюджетам муниципальных образований Ненецкого автономного округа на реализацию проектов по поддержке местных инициатив (проект «Деревенские мосточки» (ремонт деревянных тротуаров в с. Оксино)</t>
  </si>
  <si>
    <t>98.0.00.79690</t>
  </si>
  <si>
    <t>Субсидии бюджетам муниципальных образований Ненецкого автономного округа на реализацию проектов по поддержке местных инициатив (проект «Ремонт деревянных тротуаров в п. Хонгурей «Тротуар без барьеров»)</t>
  </si>
  <si>
    <t>Софинансирование за счет средств местного бюджета субсидии бюджетам муниципальных образований Ненецкого автономного округа на реализацию проектов по поддержке местных инициатив (проект «Деревенские мосточки» (ремонт деревянных тротуаров в с. Оксино)</t>
  </si>
  <si>
    <t>98.0.00.S9690</t>
  </si>
  <si>
    <t>Софинансирование за счет средств местного бюджета субсидии бюджетам муниципальных образований Ненецкого автономного округа на реализацию проектов по поддержке местных инициатив (проект «Ремонт деревянных тротуаров в п. Хонгурей «Тротуар без барьеров»)</t>
  </si>
  <si>
    <t>Утверждено            на полугодие 2025 год</t>
  </si>
  <si>
    <t>Исполнено                  за  полугодие          2025 года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</si>
</sst>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\ ##0"/>
    <numFmt numFmtId="166" formatCode="#\ ##0.0"/>
    <numFmt numFmtId="167" formatCode="#,##0.0"/>
  </numFmts>
  <fonts count="33">
    <font>
      <sz val="10"/>
      <color theme="1"/>
      <name val="Arial Cyr"/>
    </font>
    <font>
      <sz val="10"/>
      <name val="Arial Cyr"/>
    </font>
    <font>
      <sz val="8"/>
      <name val="Arial Cyr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</font>
    <font>
      <sz val="10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2"/>
      <name val="Arial Cyr"/>
    </font>
    <font>
      <b/>
      <sz val="11"/>
      <name val="Times New Roman"/>
      <family val="1"/>
      <charset val="204"/>
    </font>
    <font>
      <sz val="9"/>
      <color indexed="2"/>
      <name val="Times New Roman"/>
      <family val="1"/>
      <charset val="204"/>
    </font>
    <font>
      <b/>
      <sz val="10"/>
      <color indexed="2"/>
      <name val="Times New Roman"/>
      <family val="1"/>
      <charset val="204"/>
    </font>
    <font>
      <sz val="10"/>
      <color indexed="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2"/>
      <name val="Arial Cyr"/>
    </font>
    <font>
      <b/>
      <sz val="8"/>
      <name val="Arial Cyr"/>
    </font>
    <font>
      <sz val="9"/>
      <color rgb="FF0070C0"/>
      <name val="Times New Roman"/>
      <family val="1"/>
      <charset val="204"/>
    </font>
    <font>
      <sz val="9"/>
      <name val="Arial Cyr"/>
    </font>
    <font>
      <u/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Arial Cyr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sz val="10"/>
      <name val="Arial Cyr"/>
      <charset val="204"/>
    </font>
    <font>
      <sz val="9"/>
      <color indexed="64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1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164" fontId="4" fillId="2" borderId="1" xfId="0" applyNumberFormat="1" applyFont="1" applyFill="1" applyBorder="1" applyAlignment="1">
      <alignment horizontal="center" vertical="top"/>
    </xf>
    <xf numFmtId="0" fontId="8" fillId="0" borderId="0" xfId="0" applyFont="1"/>
    <xf numFmtId="165" fontId="3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164" fontId="5" fillId="2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165" fontId="6" fillId="2" borderId="1" xfId="0" applyNumberFormat="1" applyFont="1" applyFill="1" applyBorder="1" applyAlignment="1">
      <alignment horizontal="center" vertical="top"/>
    </xf>
    <xf numFmtId="164" fontId="9" fillId="0" borderId="4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horizontal="center" vertical="top"/>
    </xf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165" fontId="7" fillId="2" borderId="1" xfId="0" applyNumberFormat="1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0" fontId="11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top" wrapText="1"/>
    </xf>
    <xf numFmtId="0" fontId="7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left" vertical="top" wrapText="1"/>
    </xf>
    <xf numFmtId="164" fontId="15" fillId="2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justify" wrapText="1"/>
    </xf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/>
    </xf>
    <xf numFmtId="0" fontId="5" fillId="2" borderId="1" xfId="1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2" borderId="1" xfId="1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top"/>
    </xf>
    <xf numFmtId="164" fontId="5" fillId="2" borderId="2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vertical="justify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6" fillId="0" borderId="1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justify" wrapText="1"/>
    </xf>
    <xf numFmtId="0" fontId="6" fillId="2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2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vertical="top" wrapText="1"/>
    </xf>
    <xf numFmtId="0" fontId="5" fillId="3" borderId="1" xfId="0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/>
      <protection locked="0"/>
    </xf>
    <xf numFmtId="166" fontId="7" fillId="3" borderId="1" xfId="0" applyNumberFormat="1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 applyProtection="1">
      <alignment horizontal="center" vertical="top"/>
      <protection locked="0"/>
    </xf>
    <xf numFmtId="49" fontId="7" fillId="3" borderId="1" xfId="0" quotePrefix="1" applyNumberFormat="1" applyFont="1" applyFill="1" applyBorder="1" applyAlignment="1" applyProtection="1">
      <alignment horizontal="center" vertical="top"/>
      <protection locked="0"/>
    </xf>
    <xf numFmtId="49" fontId="5" fillId="3" borderId="1" xfId="0" applyNumberFormat="1" applyFont="1" applyFill="1" applyBorder="1" applyAlignment="1" applyProtection="1">
      <alignment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166" fontId="3" fillId="3" borderId="1" xfId="0" applyNumberFormat="1" applyFont="1" applyFill="1" applyBorder="1" applyAlignment="1" applyProtection="1">
      <alignment horizontal="center" vertical="top"/>
      <protection locked="0"/>
    </xf>
    <xf numFmtId="49" fontId="3" fillId="3" borderId="1" xfId="0" quotePrefix="1" applyNumberFormat="1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166" fontId="7" fillId="3" borderId="1" xfId="0" applyNumberFormat="1" applyFont="1" applyFill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49" fontId="15" fillId="3" borderId="1" xfId="0" applyNumberFormat="1" applyFont="1" applyFill="1" applyBorder="1" applyAlignment="1" applyProtection="1">
      <alignment vertical="top" wrapText="1"/>
      <protection locked="0"/>
    </xf>
    <xf numFmtId="49" fontId="13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3" fillId="3" borderId="1" xfId="0" applyNumberFormat="1" applyFont="1" applyFill="1" applyBorder="1" applyAlignment="1" applyProtection="1">
      <alignment horizontal="center" vertical="top"/>
      <protection locked="0"/>
    </xf>
    <xf numFmtId="166" fontId="13" fillId="3" borderId="1" xfId="0" applyNumberFormat="1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vertical="justify" wrapText="1"/>
    </xf>
    <xf numFmtId="0" fontId="3" fillId="3" borderId="1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66" fontId="3" fillId="4" borderId="1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vertical="justify" wrapText="1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49" fontId="3" fillId="3" borderId="0" xfId="0" applyNumberFormat="1" applyFont="1" applyFill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49" fontId="7" fillId="0" borderId="1" xfId="0" applyNumberFormat="1" applyFont="1" applyBorder="1" applyAlignment="1" applyProtection="1">
      <alignment horizontal="center" vertical="top"/>
      <protection locked="0"/>
    </xf>
    <xf numFmtId="0" fontId="0" fillId="3" borderId="0" xfId="0" applyFill="1"/>
    <xf numFmtId="166" fontId="19" fillId="0" borderId="11" xfId="0" applyNumberFormat="1" applyFont="1" applyBorder="1" applyAlignment="1" applyProtection="1">
      <alignment horizontal="center" vertical="top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 applyProtection="1">
      <alignment vertical="top" wrapText="1"/>
      <protection locked="0"/>
    </xf>
    <xf numFmtId="49" fontId="3" fillId="3" borderId="11" xfId="0" applyNumberFormat="1" applyFont="1" applyFill="1" applyBorder="1" applyAlignment="1" applyProtection="1">
      <alignment horizontal="center" vertical="top"/>
      <protection locked="0"/>
    </xf>
    <xf numFmtId="0" fontId="7" fillId="3" borderId="0" xfId="0" applyFont="1" applyFill="1" applyAlignment="1">
      <alignment horizontal="center" vertical="top"/>
    </xf>
    <xf numFmtId="49" fontId="4" fillId="3" borderId="1" xfId="2" applyNumberFormat="1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>
      <alignment vertical="top"/>
    </xf>
    <xf numFmtId="0" fontId="5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wrapText="1"/>
    </xf>
    <xf numFmtId="0" fontId="5" fillId="3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20" fillId="0" borderId="0" xfId="0" applyFont="1"/>
    <xf numFmtId="0" fontId="4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164" fontId="5" fillId="0" borderId="5" xfId="0" applyNumberFormat="1" applyFont="1" applyBorder="1" applyAlignment="1">
      <alignment horizontal="center" vertical="top" wrapText="1"/>
    </xf>
    <xf numFmtId="164" fontId="23" fillId="0" borderId="1" xfId="0" applyNumberFormat="1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vertical="top" wrapText="1"/>
    </xf>
    <xf numFmtId="0" fontId="27" fillId="0" borderId="9" xfId="0" applyFont="1" applyBorder="1" applyAlignment="1">
      <alignment vertical="justify" wrapText="1"/>
    </xf>
    <xf numFmtId="164" fontId="24" fillId="3" borderId="1" xfId="0" applyNumberFormat="1" applyFont="1" applyFill="1" applyBorder="1" applyAlignment="1">
      <alignment horizontal="center" vertical="center"/>
    </xf>
    <xf numFmtId="164" fontId="28" fillId="0" borderId="6" xfId="0" applyNumberFormat="1" applyFont="1" applyBorder="1" applyAlignment="1">
      <alignment horizontal="center" vertical="center" wrapText="1"/>
    </xf>
    <xf numFmtId="164" fontId="28" fillId="0" borderId="5" xfId="0" applyNumberFormat="1" applyFont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top"/>
    </xf>
    <xf numFmtId="0" fontId="24" fillId="2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49" fontId="5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3" borderId="5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 applyProtection="1">
      <alignment horizontal="center" vertical="top"/>
      <protection locked="0"/>
    </xf>
    <xf numFmtId="166" fontId="26" fillId="3" borderId="1" xfId="0" applyNumberFormat="1" applyFont="1" applyFill="1" applyBorder="1" applyAlignment="1" applyProtection="1">
      <alignment horizontal="center" vertical="center" wrapText="1"/>
    </xf>
    <xf numFmtId="167" fontId="26" fillId="0" borderId="5" xfId="0" applyNumberFormat="1" applyFont="1" applyFill="1" applyBorder="1" applyAlignment="1" applyProtection="1">
      <alignment horizontal="center" vertical="center" wrapText="1"/>
    </xf>
    <xf numFmtId="49" fontId="26" fillId="0" borderId="5" xfId="0" applyNumberFormat="1" applyFont="1" applyBorder="1" applyAlignment="1">
      <alignment horizontal="center" wrapText="1"/>
    </xf>
    <xf numFmtId="0" fontId="24" fillId="0" borderId="0" xfId="0" applyFont="1" applyAlignment="1">
      <alignment wrapText="1"/>
    </xf>
    <xf numFmtId="49" fontId="24" fillId="0" borderId="0" xfId="0" applyNumberFormat="1" applyFont="1"/>
    <xf numFmtId="0" fontId="24" fillId="0" borderId="0" xfId="0" applyFont="1"/>
    <xf numFmtId="0" fontId="30" fillId="0" borderId="0" xfId="0" applyFont="1" applyBorder="1"/>
    <xf numFmtId="0" fontId="0" fillId="0" borderId="0" xfId="0" applyAlignment="1">
      <alignment horizontal="right" wrapText="1"/>
    </xf>
    <xf numFmtId="49" fontId="23" fillId="0" borderId="10" xfId="0" applyNumberFormat="1" applyFont="1" applyFill="1" applyBorder="1" applyAlignment="1" applyProtection="1">
      <alignment vertical="top" wrapText="1"/>
      <protection locked="0"/>
    </xf>
    <xf numFmtId="49" fontId="23" fillId="0" borderId="5" xfId="0" applyNumberFormat="1" applyFont="1" applyFill="1" applyBorder="1" applyAlignment="1" applyProtection="1">
      <alignment horizontal="right" vertical="top" wrapText="1"/>
      <protection locked="0"/>
    </xf>
    <xf numFmtId="49" fontId="24" fillId="0" borderId="5" xfId="0" applyNumberFormat="1" applyFont="1" applyFill="1" applyBorder="1" applyAlignment="1" applyProtection="1">
      <alignment horizontal="right" vertical="top"/>
      <protection locked="0"/>
    </xf>
    <xf numFmtId="167" fontId="23" fillId="0" borderId="7" xfId="0" applyNumberFormat="1" applyFont="1" applyFill="1" applyBorder="1" applyAlignment="1" applyProtection="1">
      <alignment horizontal="right" vertical="top"/>
      <protection locked="0"/>
    </xf>
    <xf numFmtId="49" fontId="23" fillId="0" borderId="10" xfId="0" applyNumberFormat="1" applyFont="1" applyFill="1" applyBorder="1" applyAlignment="1" applyProtection="1">
      <alignment vertical="justify" wrapText="1"/>
      <protection locked="0"/>
    </xf>
    <xf numFmtId="49" fontId="23" fillId="0" borderId="5" xfId="0" applyNumberFormat="1" applyFont="1" applyFill="1" applyBorder="1" applyAlignment="1" applyProtection="1">
      <alignment vertical="justify" wrapText="1"/>
      <protection locked="0"/>
    </xf>
    <xf numFmtId="49" fontId="24" fillId="0" borderId="5" xfId="0" applyNumberFormat="1" applyFont="1" applyFill="1" applyBorder="1" applyAlignment="1" applyProtection="1">
      <alignment vertical="justify" wrapText="1"/>
      <protection locked="0"/>
    </xf>
    <xf numFmtId="167" fontId="23" fillId="0" borderId="7" xfId="0" applyNumberFormat="1" applyFont="1" applyFill="1" applyBorder="1" applyAlignment="1" applyProtection="1">
      <alignment vertical="justify" wrapText="1"/>
      <protection locked="0"/>
    </xf>
    <xf numFmtId="167" fontId="23" fillId="0" borderId="5" xfId="0" applyNumberFormat="1" applyFont="1" applyFill="1" applyBorder="1" applyAlignment="1" applyProtection="1">
      <alignment vertical="justify" wrapText="1"/>
      <protection locked="0"/>
    </xf>
    <xf numFmtId="49" fontId="24" fillId="0" borderId="10" xfId="0" applyNumberFormat="1" applyFont="1" applyFill="1" applyBorder="1" applyAlignment="1" applyProtection="1">
      <alignment vertical="top" wrapText="1"/>
      <protection locked="0"/>
    </xf>
    <xf numFmtId="49" fontId="24" fillId="0" borderId="5" xfId="0" quotePrefix="1" applyNumberFormat="1" applyFont="1" applyFill="1" applyBorder="1" applyAlignment="1" applyProtection="1">
      <alignment vertical="justify" wrapText="1"/>
      <protection locked="0"/>
    </xf>
    <xf numFmtId="167" fontId="24" fillId="0" borderId="5" xfId="0" applyNumberFormat="1" applyFont="1" applyFill="1" applyBorder="1" applyAlignment="1" applyProtection="1">
      <alignment vertical="justify" wrapText="1"/>
      <protection locked="0"/>
    </xf>
    <xf numFmtId="167" fontId="24" fillId="0" borderId="5" xfId="0" quotePrefix="1" applyNumberFormat="1" applyFont="1" applyFill="1" applyBorder="1" applyAlignment="1" applyProtection="1">
      <alignment vertical="justify" wrapText="1"/>
      <protection locked="0"/>
    </xf>
    <xf numFmtId="49" fontId="24" fillId="0" borderId="10" xfId="0" applyNumberFormat="1" applyFont="1" applyFill="1" applyBorder="1" applyAlignment="1" applyProtection="1">
      <alignment vertical="justify" wrapText="1"/>
      <protection locked="0"/>
    </xf>
    <xf numFmtId="167" fontId="23" fillId="0" borderId="5" xfId="0" quotePrefix="1" applyNumberFormat="1" applyFont="1" applyFill="1" applyBorder="1" applyAlignment="1" applyProtection="1">
      <alignment vertical="justify" wrapText="1"/>
      <protection locked="0"/>
    </xf>
    <xf numFmtId="0" fontId="24" fillId="0" borderId="5" xfId="0" applyNumberFormat="1" applyFont="1" applyFill="1" applyBorder="1" applyAlignment="1" applyProtection="1">
      <alignment vertical="justify" wrapText="1"/>
      <protection locked="0"/>
    </xf>
    <xf numFmtId="0" fontId="24" fillId="0" borderId="5" xfId="0" applyFont="1" applyBorder="1" applyAlignment="1">
      <alignment vertical="justify" wrapText="1"/>
    </xf>
    <xf numFmtId="49" fontId="23" fillId="5" borderId="10" xfId="0" applyNumberFormat="1" applyFont="1" applyFill="1" applyBorder="1" applyAlignment="1" applyProtection="1">
      <alignment vertical="justify" wrapText="1"/>
      <protection locked="0"/>
    </xf>
    <xf numFmtId="49" fontId="23" fillId="5" borderId="5" xfId="0" applyNumberFormat="1" applyFont="1" applyFill="1" applyBorder="1" applyAlignment="1" applyProtection="1">
      <alignment vertical="justify" wrapText="1"/>
      <protection locked="0"/>
    </xf>
    <xf numFmtId="167" fontId="23" fillId="5" borderId="5" xfId="0" applyNumberFormat="1" applyFont="1" applyFill="1" applyBorder="1" applyAlignment="1" applyProtection="1">
      <alignment vertical="justify" wrapText="1"/>
      <protection locked="0"/>
    </xf>
    <xf numFmtId="49" fontId="24" fillId="5" borderId="10" xfId="0" applyNumberFormat="1" applyFont="1" applyFill="1" applyBorder="1" applyAlignment="1" applyProtection="1">
      <alignment vertical="justify" wrapText="1"/>
      <protection locked="0"/>
    </xf>
    <xf numFmtId="49" fontId="24" fillId="5" borderId="5" xfId="0" applyNumberFormat="1" applyFont="1" applyFill="1" applyBorder="1" applyAlignment="1" applyProtection="1">
      <alignment vertical="justify" wrapText="1"/>
      <protection locked="0"/>
    </xf>
    <xf numFmtId="167" fontId="24" fillId="5" borderId="5" xfId="0" applyNumberFormat="1" applyFont="1" applyFill="1" applyBorder="1" applyAlignment="1" applyProtection="1">
      <alignment vertical="justify" wrapText="1"/>
      <protection locked="0"/>
    </xf>
    <xf numFmtId="49" fontId="24" fillId="0" borderId="10" xfId="2" applyNumberFormat="1" applyFont="1" applyFill="1" applyBorder="1" applyAlignment="1" applyProtection="1">
      <alignment vertical="justify" wrapText="1"/>
      <protection locked="0"/>
    </xf>
    <xf numFmtId="0" fontId="28" fillId="0" borderId="0" xfId="0" applyFont="1" applyAlignment="1">
      <alignment horizontal="left" vertical="top" wrapText="1"/>
    </xf>
    <xf numFmtId="0" fontId="23" fillId="0" borderId="10" xfId="0" applyNumberFormat="1" applyFont="1" applyFill="1" applyBorder="1" applyAlignment="1" applyProtection="1">
      <alignment vertical="top" wrapText="1"/>
      <protection locked="0"/>
    </xf>
    <xf numFmtId="0" fontId="24" fillId="3" borderId="1" xfId="0" applyFont="1" applyFill="1" applyBorder="1"/>
    <xf numFmtId="49" fontId="24" fillId="3" borderId="1" xfId="0" applyNumberFormat="1" applyFont="1" applyFill="1" applyBorder="1" applyAlignment="1" applyProtection="1">
      <alignment vertical="top" wrapText="1"/>
      <protection locked="0"/>
    </xf>
    <xf numFmtId="49" fontId="26" fillId="0" borderId="5" xfId="0" applyNumberFormat="1" applyFont="1" applyBorder="1" applyAlignment="1">
      <alignment horizontal="right" wrapText="1"/>
    </xf>
    <xf numFmtId="0" fontId="22" fillId="0" borderId="0" xfId="0" applyFont="1" applyAlignment="1">
      <alignment wrapText="1"/>
    </xf>
    <xf numFmtId="165" fontId="26" fillId="0" borderId="5" xfId="0" applyNumberFormat="1" applyFont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top" wrapText="1"/>
    </xf>
    <xf numFmtId="164" fontId="5" fillId="0" borderId="2" xfId="0" applyNumberFormat="1" applyFont="1" applyBorder="1" applyAlignment="1">
      <alignment horizontal="center" vertical="top"/>
    </xf>
    <xf numFmtId="0" fontId="5" fillId="0" borderId="5" xfId="0" applyFont="1" applyFill="1" applyBorder="1" applyAlignment="1">
      <alignment vertical="top" wrapText="1"/>
    </xf>
    <xf numFmtId="164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5" xfId="0" applyFont="1" applyFill="1" applyBorder="1" applyAlignment="1">
      <alignment horizontal="left" vertical="top" wrapText="1"/>
    </xf>
    <xf numFmtId="166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26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wrapText="1"/>
    </xf>
    <xf numFmtId="49" fontId="5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3" borderId="1" xfId="0" applyNumberFormat="1" applyFont="1" applyFill="1" applyBorder="1" applyAlignment="1">
      <alignment horizontal="center" textRotation="90" wrapText="1"/>
    </xf>
    <xf numFmtId="49" fontId="5" fillId="3" borderId="1" xfId="0" applyNumberFormat="1" applyFont="1" applyFill="1" applyBorder="1" applyAlignment="1">
      <alignment horizontal="center" textRotation="90"/>
    </xf>
    <xf numFmtId="0" fontId="2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>
      <alignment vertical="center" wrapText="1"/>
    </xf>
    <xf numFmtId="49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wrapText="1"/>
    </xf>
    <xf numFmtId="49" fontId="26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49" fontId="26" fillId="0" borderId="5" xfId="0" applyNumberFormat="1" applyFont="1" applyBorder="1" applyAlignment="1">
      <alignment horizontal="center" textRotation="90" wrapText="1"/>
    </xf>
    <xf numFmtId="49" fontId="26" fillId="0" borderId="5" xfId="0" applyNumberFormat="1" applyFont="1" applyBorder="1" applyAlignment="1">
      <alignment horizontal="center" textRotation="90"/>
    </xf>
    <xf numFmtId="0" fontId="26" fillId="0" borderId="5" xfId="0" applyFont="1" applyBorder="1" applyAlignment="1">
      <alignment horizontal="center" wrapText="1"/>
    </xf>
    <xf numFmtId="0" fontId="29" fillId="0" borderId="5" xfId="0" applyFont="1" applyBorder="1" applyAlignment="1">
      <alignment horizontal="center" wrapText="1"/>
    </xf>
    <xf numFmtId="49" fontId="3" fillId="3" borderId="5" xfId="0" applyNumberFormat="1" applyFont="1" applyFill="1" applyBorder="1" applyAlignment="1" applyProtection="1">
      <alignment horizontal="center" vertical="top"/>
      <protection locked="0"/>
    </xf>
    <xf numFmtId="166" fontId="3" fillId="3" borderId="5" xfId="0" applyNumberFormat="1" applyFont="1" applyFill="1" applyBorder="1" applyAlignment="1" applyProtection="1">
      <alignment horizontal="center" vertical="top"/>
      <protection locked="0"/>
    </xf>
    <xf numFmtId="49" fontId="7" fillId="3" borderId="5" xfId="0" applyNumberFormat="1" applyFont="1" applyFill="1" applyBorder="1" applyAlignment="1" applyProtection="1">
      <alignment horizontal="center" vertical="top"/>
      <protection locked="0"/>
    </xf>
    <xf numFmtId="0" fontId="5" fillId="3" borderId="5" xfId="0" applyFont="1" applyFill="1" applyBorder="1" applyAlignment="1">
      <alignment horizontal="left" vertical="top" wrapText="1"/>
    </xf>
    <xf numFmtId="49" fontId="3" fillId="6" borderId="5" xfId="0" applyNumberFormat="1" applyFont="1" applyFill="1" applyBorder="1" applyAlignment="1" applyProtection="1">
      <alignment vertical="top" wrapText="1"/>
      <protection locked="0"/>
    </xf>
    <xf numFmtId="49" fontId="3" fillId="6" borderId="5" xfId="0" applyNumberFormat="1" applyFont="1" applyFill="1" applyBorder="1" applyAlignment="1" applyProtection="1">
      <alignment horizontal="center" vertical="top" wrapText="1"/>
      <protection locked="0"/>
    </xf>
    <xf numFmtId="49" fontId="3" fillId="6" borderId="5" xfId="0" applyNumberFormat="1" applyFont="1" applyFill="1" applyBorder="1" applyAlignment="1" applyProtection="1">
      <alignment horizontal="center" vertical="top"/>
      <protection locked="0"/>
    </xf>
    <xf numFmtId="0" fontId="32" fillId="6" borderId="5" xfId="0" applyFont="1" applyFill="1" applyBorder="1" applyAlignment="1">
      <alignment wrapText="1"/>
    </xf>
    <xf numFmtId="167" fontId="3" fillId="0" borderId="5" xfId="0" applyNumberFormat="1" applyFont="1" applyFill="1" applyBorder="1" applyAlignment="1" applyProtection="1">
      <alignment horizontal="center" vertical="center" wrapText="1"/>
    </xf>
    <xf numFmtId="0" fontId="24" fillId="0" borderId="5" xfId="0" applyFont="1" applyBorder="1" applyAlignment="1">
      <alignment vertical="top" wrapText="1"/>
    </xf>
    <xf numFmtId="166" fontId="3" fillId="3" borderId="1" xfId="0" applyNumberFormat="1" applyFont="1" applyFill="1" applyBorder="1" applyAlignment="1" applyProtection="1">
      <alignment horizontal="right" vertical="top"/>
      <protection locked="0"/>
    </xf>
  </cellXfs>
  <cellStyles count="3">
    <cellStyle name="Обычный" xfId="0" builtinId="0"/>
    <cellStyle name="Обычный 2" xfId="1"/>
    <cellStyle name="Обычный_Приложение № 3- расходы" xfId="2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1"/>
  <sheetViews>
    <sheetView tabSelected="1" topLeftCell="A16" workbookViewId="0">
      <selection activeCell="C4" sqref="C4:C5"/>
    </sheetView>
  </sheetViews>
  <sheetFormatPr defaultColWidth="9" defaultRowHeight="12.75"/>
  <cols>
    <col min="1" max="1" width="24.42578125" customWidth="1"/>
    <col min="2" max="2" width="44" customWidth="1"/>
    <col min="3" max="3" width="11.85546875" style="30" customWidth="1"/>
    <col min="4" max="4" width="12.140625" style="30" customWidth="1"/>
    <col min="5" max="5" width="13.28515625" customWidth="1"/>
    <col min="6" max="6" width="0.140625" customWidth="1"/>
    <col min="11" max="11" width="8.85546875" customWidth="1"/>
  </cols>
  <sheetData>
    <row r="1" spans="1:7" ht="62.25" customHeight="1">
      <c r="A1" s="1"/>
      <c r="B1" s="214" t="s">
        <v>448</v>
      </c>
      <c r="C1" s="215"/>
      <c r="D1" s="215"/>
      <c r="E1" s="215"/>
      <c r="F1" s="215"/>
    </row>
    <row r="2" spans="1:7" ht="15.75" customHeight="1">
      <c r="A2" s="216" t="s">
        <v>449</v>
      </c>
      <c r="B2" s="216"/>
      <c r="C2" s="216"/>
      <c r="D2" s="216"/>
      <c r="E2" s="216"/>
    </row>
    <row r="3" spans="1:7" ht="11.25" customHeight="1">
      <c r="A3" s="2"/>
      <c r="B3" s="3"/>
      <c r="C3" s="3"/>
      <c r="D3" s="3"/>
      <c r="E3" s="3"/>
    </row>
    <row r="4" spans="1:7" ht="11.1" customHeight="1">
      <c r="A4" s="217" t="s">
        <v>0</v>
      </c>
      <c r="B4" s="218" t="s">
        <v>1</v>
      </c>
      <c r="C4" s="222" t="s">
        <v>454</v>
      </c>
      <c r="D4" s="222" t="s">
        <v>453</v>
      </c>
      <c r="E4" s="220" t="s">
        <v>452</v>
      </c>
    </row>
    <row r="5" spans="1:7" ht="27.75" customHeight="1">
      <c r="A5" s="217"/>
      <c r="B5" s="219"/>
      <c r="C5" s="223"/>
      <c r="D5" s="224"/>
      <c r="E5" s="221"/>
      <c r="G5" s="4"/>
    </row>
    <row r="6" spans="1:7">
      <c r="A6" s="5" t="s">
        <v>2</v>
      </c>
      <c r="B6" s="6" t="s">
        <v>3</v>
      </c>
      <c r="C6" s="7">
        <f>C7+C32+C35+C24+C44+C12+C18+C47</f>
        <v>6161.4999999999991</v>
      </c>
      <c r="D6" s="7">
        <f>D7+D32+D35+D24+D44+D12+D18+D47</f>
        <v>3220.2</v>
      </c>
      <c r="E6" s="7">
        <f>E7+E32+E35+E24+E44+E12+E18+E47</f>
        <v>2345.8999999999996</v>
      </c>
    </row>
    <row r="7" spans="1:7">
      <c r="A7" s="5" t="s">
        <v>4</v>
      </c>
      <c r="B7" s="6" t="s">
        <v>5</v>
      </c>
      <c r="C7" s="7">
        <f>C8</f>
        <v>1805</v>
      </c>
      <c r="D7" s="7">
        <f>D8</f>
        <v>850</v>
      </c>
      <c r="E7" s="7">
        <f>E8</f>
        <v>900.4</v>
      </c>
      <c r="F7" s="8"/>
    </row>
    <row r="8" spans="1:7">
      <c r="A8" s="9" t="s">
        <v>6</v>
      </c>
      <c r="B8" s="10" t="s">
        <v>7</v>
      </c>
      <c r="C8" s="11">
        <f>C9+C11+C10</f>
        <v>1805</v>
      </c>
      <c r="D8" s="11">
        <f>D9+D11+D10</f>
        <v>850</v>
      </c>
      <c r="E8" s="11">
        <f>E9+E11+E10</f>
        <v>900.4</v>
      </c>
    </row>
    <row r="9" spans="1:7" ht="194.25" customHeight="1">
      <c r="A9" s="12" t="s">
        <v>8</v>
      </c>
      <c r="B9" s="203" t="s">
        <v>450</v>
      </c>
      <c r="C9" s="13">
        <v>1755</v>
      </c>
      <c r="D9" s="13">
        <v>825</v>
      </c>
      <c r="E9" s="13">
        <v>410.1</v>
      </c>
    </row>
    <row r="10" spans="1:7" s="30" customFormat="1" ht="75.75" customHeight="1">
      <c r="A10" s="200" t="s">
        <v>435</v>
      </c>
      <c r="B10" s="202" t="s">
        <v>436</v>
      </c>
      <c r="C10" s="148">
        <v>0</v>
      </c>
      <c r="D10" s="148">
        <v>0</v>
      </c>
      <c r="E10" s="148">
        <v>459.9</v>
      </c>
    </row>
    <row r="11" spans="1:7" ht="409.5" customHeight="1">
      <c r="A11" s="14" t="s">
        <v>9</v>
      </c>
      <c r="B11" s="201" t="s">
        <v>451</v>
      </c>
      <c r="C11" s="15">
        <v>50</v>
      </c>
      <c r="D11" s="15">
        <v>25</v>
      </c>
      <c r="E11" s="15">
        <v>30.4</v>
      </c>
    </row>
    <row r="12" spans="1:7" ht="29.25" customHeight="1">
      <c r="A12" s="16" t="s">
        <v>10</v>
      </c>
      <c r="B12" s="17" t="s">
        <v>11</v>
      </c>
      <c r="C12" s="18">
        <f>C13</f>
        <v>473.40000000000003</v>
      </c>
      <c r="D12" s="18">
        <f>D13</f>
        <v>236</v>
      </c>
      <c r="E12" s="18">
        <f>E13</f>
        <v>203.2</v>
      </c>
    </row>
    <row r="13" spans="1:7" ht="27" customHeight="1">
      <c r="A13" s="19" t="s">
        <v>12</v>
      </c>
      <c r="B13" s="20" t="s">
        <v>13</v>
      </c>
      <c r="C13" s="21">
        <f>SUM(C14:C17)</f>
        <v>473.40000000000003</v>
      </c>
      <c r="D13" s="21">
        <f>SUM(D14:D17)</f>
        <v>236</v>
      </c>
      <c r="E13" s="21">
        <f>SUM(E14:E17)</f>
        <v>203.2</v>
      </c>
    </row>
    <row r="14" spans="1:7" ht="119.25" customHeight="1">
      <c r="A14" s="19" t="s">
        <v>14</v>
      </c>
      <c r="B14" s="22" t="s">
        <v>15</v>
      </c>
      <c r="C14" s="13">
        <v>252.2</v>
      </c>
      <c r="D14" s="13">
        <v>126</v>
      </c>
      <c r="E14" s="13">
        <v>102.2</v>
      </c>
    </row>
    <row r="15" spans="1:7" ht="127.5" customHeight="1">
      <c r="A15" s="19" t="s">
        <v>16</v>
      </c>
      <c r="B15" s="20" t="s">
        <v>17</v>
      </c>
      <c r="C15" s="13">
        <v>1.3</v>
      </c>
      <c r="D15" s="13">
        <v>0.5</v>
      </c>
      <c r="E15" s="13">
        <v>0.6</v>
      </c>
    </row>
    <row r="16" spans="1:7" ht="117.75" customHeight="1">
      <c r="A16" s="19" t="s">
        <v>18</v>
      </c>
      <c r="B16" s="22" t="s">
        <v>19</v>
      </c>
      <c r="C16" s="13">
        <v>259.10000000000002</v>
      </c>
      <c r="D16" s="13">
        <v>129.4</v>
      </c>
      <c r="E16" s="13">
        <v>111.4</v>
      </c>
    </row>
    <row r="17" spans="1:6" ht="117" customHeight="1">
      <c r="A17" s="19" t="s">
        <v>20</v>
      </c>
      <c r="B17" s="20" t="s">
        <v>21</v>
      </c>
      <c r="C17" s="13">
        <v>-39.200000000000003</v>
      </c>
      <c r="D17" s="13">
        <v>-19.899999999999999</v>
      </c>
      <c r="E17" s="13">
        <v>-11</v>
      </c>
    </row>
    <row r="18" spans="1:6">
      <c r="A18" s="16" t="s">
        <v>22</v>
      </c>
      <c r="B18" s="17" t="s">
        <v>23</v>
      </c>
      <c r="C18" s="18">
        <f>C19+C22</f>
        <v>2360.1999999999998</v>
      </c>
      <c r="D18" s="18">
        <f>D19+D22</f>
        <v>1480</v>
      </c>
      <c r="E18" s="18">
        <f>E19+E22</f>
        <v>805.8</v>
      </c>
    </row>
    <row r="19" spans="1:6" ht="25.5">
      <c r="A19" s="16" t="s">
        <v>24</v>
      </c>
      <c r="B19" s="17" t="s">
        <v>25</v>
      </c>
      <c r="C19" s="18">
        <f>C20+C21</f>
        <v>360.2</v>
      </c>
      <c r="D19" s="18">
        <f>D20+D21</f>
        <v>180</v>
      </c>
      <c r="E19" s="18">
        <f>E20+E21</f>
        <v>69.199999999999989</v>
      </c>
    </row>
    <row r="20" spans="1:6" ht="30" customHeight="1">
      <c r="A20" s="23" t="s">
        <v>26</v>
      </c>
      <c r="B20" s="20" t="s">
        <v>27</v>
      </c>
      <c r="C20" s="13">
        <v>250.7</v>
      </c>
      <c r="D20" s="13">
        <v>130</v>
      </c>
      <c r="E20" s="13">
        <v>137.69999999999999</v>
      </c>
      <c r="F20" s="24"/>
    </row>
    <row r="21" spans="1:6" ht="68.25" customHeight="1">
      <c r="A21" s="23" t="s">
        <v>28</v>
      </c>
      <c r="B21" s="25" t="s">
        <v>29</v>
      </c>
      <c r="C21" s="21">
        <v>109.5</v>
      </c>
      <c r="D21" s="21">
        <v>50</v>
      </c>
      <c r="E21" s="21">
        <v>-68.5</v>
      </c>
    </row>
    <row r="22" spans="1:6">
      <c r="A22" s="26" t="s">
        <v>30</v>
      </c>
      <c r="B22" s="27" t="s">
        <v>31</v>
      </c>
      <c r="C22" s="7">
        <f>C23</f>
        <v>2000</v>
      </c>
      <c r="D22" s="7">
        <f>D23</f>
        <v>1300</v>
      </c>
      <c r="E22" s="7">
        <f>E23</f>
        <v>736.6</v>
      </c>
    </row>
    <row r="23" spans="1:6" ht="15">
      <c r="A23" s="23" t="s">
        <v>32</v>
      </c>
      <c r="B23" s="28" t="s">
        <v>31</v>
      </c>
      <c r="C23" s="29">
        <v>2000</v>
      </c>
      <c r="D23" s="29">
        <v>1300</v>
      </c>
      <c r="E23" s="29">
        <v>736.6</v>
      </c>
    </row>
    <row r="24" spans="1:6">
      <c r="A24" s="26" t="s">
        <v>33</v>
      </c>
      <c r="B24" s="6" t="s">
        <v>34</v>
      </c>
      <c r="C24" s="7">
        <f>C25+C27</f>
        <v>146.6</v>
      </c>
      <c r="D24" s="7">
        <f>D25+D27</f>
        <v>58.2</v>
      </c>
      <c r="E24" s="7">
        <f>E25+E27</f>
        <v>69</v>
      </c>
      <c r="F24" s="30"/>
    </row>
    <row r="25" spans="1:6">
      <c r="A25" s="26" t="s">
        <v>35</v>
      </c>
      <c r="B25" s="6" t="s">
        <v>36</v>
      </c>
      <c r="C25" s="7">
        <f>C26</f>
        <v>23</v>
      </c>
      <c r="D25" s="7">
        <f>D26</f>
        <v>8</v>
      </c>
      <c r="E25" s="7">
        <f>E26</f>
        <v>6.2</v>
      </c>
      <c r="F25" s="30"/>
    </row>
    <row r="26" spans="1:6" ht="40.5" customHeight="1">
      <c r="A26" s="9" t="s">
        <v>37</v>
      </c>
      <c r="B26" s="25" t="s">
        <v>38</v>
      </c>
      <c r="C26" s="21">
        <v>23</v>
      </c>
      <c r="D26" s="21">
        <v>8</v>
      </c>
      <c r="E26" s="21">
        <v>6.2</v>
      </c>
      <c r="F26" s="30"/>
    </row>
    <row r="27" spans="1:6">
      <c r="A27" s="26" t="s">
        <v>39</v>
      </c>
      <c r="B27" s="6" t="s">
        <v>40</v>
      </c>
      <c r="C27" s="7">
        <f>C28+C30</f>
        <v>123.6</v>
      </c>
      <c r="D27" s="7">
        <f>D28+D30</f>
        <v>50.2</v>
      </c>
      <c r="E27" s="7">
        <f>E28+E30</f>
        <v>62.8</v>
      </c>
      <c r="F27" s="30"/>
    </row>
    <row r="28" spans="1:6">
      <c r="A28" s="9" t="s">
        <v>41</v>
      </c>
      <c r="B28" s="25" t="s">
        <v>42</v>
      </c>
      <c r="C28" s="11">
        <f>C29</f>
        <v>56.6</v>
      </c>
      <c r="D28" s="11">
        <f>D29</f>
        <v>28.2</v>
      </c>
      <c r="E28" s="11">
        <f>E29</f>
        <v>52.6</v>
      </c>
      <c r="F28" s="30"/>
    </row>
    <row r="29" spans="1:6" ht="27.75" customHeight="1">
      <c r="A29" s="31" t="s">
        <v>43</v>
      </c>
      <c r="B29" s="25" t="s">
        <v>44</v>
      </c>
      <c r="C29" s="21">
        <v>56.6</v>
      </c>
      <c r="D29" s="21">
        <v>28.2</v>
      </c>
      <c r="E29" s="21">
        <v>52.6</v>
      </c>
      <c r="F29" s="30"/>
    </row>
    <row r="30" spans="1:6">
      <c r="A30" s="31" t="s">
        <v>45</v>
      </c>
      <c r="B30" s="25" t="s">
        <v>46</v>
      </c>
      <c r="C30" s="11">
        <f>C31</f>
        <v>67</v>
      </c>
      <c r="D30" s="11">
        <f>D31</f>
        <v>22</v>
      </c>
      <c r="E30" s="11">
        <f>E31</f>
        <v>10.199999999999999</v>
      </c>
      <c r="F30" s="30"/>
    </row>
    <row r="31" spans="1:6" ht="27.75" customHeight="1">
      <c r="A31" s="31" t="s">
        <v>47</v>
      </c>
      <c r="B31" s="25" t="s">
        <v>48</v>
      </c>
      <c r="C31" s="21">
        <v>67</v>
      </c>
      <c r="D31" s="21">
        <v>22</v>
      </c>
      <c r="E31" s="21">
        <v>10.199999999999999</v>
      </c>
      <c r="F31" s="30"/>
    </row>
    <row r="32" spans="1:6">
      <c r="A32" s="32" t="s">
        <v>49</v>
      </c>
      <c r="B32" s="27" t="s">
        <v>50</v>
      </c>
      <c r="C32" s="7">
        <f t="shared" ref="C32:E33" si="0">C33</f>
        <v>3</v>
      </c>
      <c r="D32" s="7">
        <f t="shared" si="0"/>
        <v>1.4</v>
      </c>
      <c r="E32" s="7">
        <f t="shared" si="0"/>
        <v>1.4</v>
      </c>
      <c r="F32" s="30"/>
    </row>
    <row r="33" spans="1:6" ht="51">
      <c r="A33" s="33" t="s">
        <v>51</v>
      </c>
      <c r="B33" s="25" t="s">
        <v>52</v>
      </c>
      <c r="C33" s="11">
        <f t="shared" si="0"/>
        <v>3</v>
      </c>
      <c r="D33" s="11">
        <f t="shared" si="0"/>
        <v>1.4</v>
      </c>
      <c r="E33" s="11">
        <f t="shared" si="0"/>
        <v>1.4</v>
      </c>
      <c r="F33" s="30"/>
    </row>
    <row r="34" spans="1:6" ht="53.45" customHeight="1">
      <c r="A34" s="33" t="s">
        <v>53</v>
      </c>
      <c r="B34" s="34" t="s">
        <v>54</v>
      </c>
      <c r="C34" s="21">
        <v>3</v>
      </c>
      <c r="D34" s="21">
        <v>1.4</v>
      </c>
      <c r="E34" s="21">
        <v>1.4</v>
      </c>
      <c r="F34" s="30"/>
    </row>
    <row r="35" spans="1:6" ht="27.75" customHeight="1">
      <c r="A35" s="5" t="s">
        <v>55</v>
      </c>
      <c r="B35" s="27" t="s">
        <v>56</v>
      </c>
      <c r="C35" s="7">
        <f>C36+C41</f>
        <v>449.7</v>
      </c>
      <c r="D35" s="7">
        <f>D36+D41</f>
        <v>194.60000000000002</v>
      </c>
      <c r="E35" s="7">
        <f>E36+E41</f>
        <v>150.5</v>
      </c>
    </row>
    <row r="36" spans="1:6" ht="93.75" customHeight="1">
      <c r="A36" s="5" t="s">
        <v>57</v>
      </c>
      <c r="B36" s="27" t="s">
        <v>58</v>
      </c>
      <c r="C36" s="7">
        <f>C37+C39</f>
        <v>99.8</v>
      </c>
      <c r="D36" s="7">
        <f>D37+D39</f>
        <v>42.3</v>
      </c>
      <c r="E36" s="7">
        <f>E37+E39</f>
        <v>30</v>
      </c>
    </row>
    <row r="37" spans="1:6" ht="78.75" customHeight="1">
      <c r="A37" s="31" t="s">
        <v>59</v>
      </c>
      <c r="B37" s="25" t="s">
        <v>60</v>
      </c>
      <c r="C37" s="11">
        <f>C38</f>
        <v>54.9</v>
      </c>
      <c r="D37" s="11">
        <f>D38</f>
        <v>27.4</v>
      </c>
      <c r="E37" s="11">
        <f>E38</f>
        <v>0</v>
      </c>
      <c r="F37" s="35"/>
    </row>
    <row r="38" spans="1:6" ht="75" customHeight="1">
      <c r="A38" s="31" t="s">
        <v>61</v>
      </c>
      <c r="B38" s="25" t="s">
        <v>62</v>
      </c>
      <c r="C38" s="21">
        <v>54.9</v>
      </c>
      <c r="D38" s="21">
        <v>27.4</v>
      </c>
      <c r="E38" s="21">
        <v>0</v>
      </c>
      <c r="F38" s="35"/>
    </row>
    <row r="39" spans="1:6" ht="39" customHeight="1">
      <c r="A39" s="9" t="s">
        <v>63</v>
      </c>
      <c r="B39" s="25" t="s">
        <v>64</v>
      </c>
      <c r="C39" s="11">
        <f>C40</f>
        <v>44.9</v>
      </c>
      <c r="D39" s="11">
        <f>D40</f>
        <v>14.9</v>
      </c>
      <c r="E39" s="11">
        <f>E40</f>
        <v>30</v>
      </c>
      <c r="F39" s="35"/>
    </row>
    <row r="40" spans="1:6" ht="42" customHeight="1">
      <c r="A40" s="31" t="s">
        <v>65</v>
      </c>
      <c r="B40" s="25" t="s">
        <v>66</v>
      </c>
      <c r="C40" s="21">
        <v>44.9</v>
      </c>
      <c r="D40" s="21">
        <v>14.9</v>
      </c>
      <c r="E40" s="21">
        <v>30</v>
      </c>
      <c r="F40" s="35"/>
    </row>
    <row r="41" spans="1:6" ht="78" customHeight="1">
      <c r="A41" s="5" t="s">
        <v>67</v>
      </c>
      <c r="B41" s="27" t="s">
        <v>68</v>
      </c>
      <c r="C41" s="7">
        <f t="shared" ref="C41:E44" si="1">C42</f>
        <v>349.9</v>
      </c>
      <c r="D41" s="7">
        <f t="shared" si="1"/>
        <v>152.30000000000001</v>
      </c>
      <c r="E41" s="7">
        <f t="shared" si="1"/>
        <v>120.5</v>
      </c>
      <c r="F41" s="35"/>
    </row>
    <row r="42" spans="1:6" ht="78" customHeight="1">
      <c r="A42" s="31" t="s">
        <v>69</v>
      </c>
      <c r="B42" s="25" t="s">
        <v>70</v>
      </c>
      <c r="C42" s="11">
        <f t="shared" si="1"/>
        <v>349.9</v>
      </c>
      <c r="D42" s="11">
        <f t="shared" si="1"/>
        <v>152.30000000000001</v>
      </c>
      <c r="E42" s="11">
        <f t="shared" si="1"/>
        <v>120.5</v>
      </c>
      <c r="F42" s="35"/>
    </row>
    <row r="43" spans="1:6" ht="80.25" customHeight="1">
      <c r="A43" s="31" t="s">
        <v>71</v>
      </c>
      <c r="B43" s="25" t="s">
        <v>72</v>
      </c>
      <c r="C43" s="21">
        <v>349.9</v>
      </c>
      <c r="D43" s="21">
        <v>152.30000000000001</v>
      </c>
      <c r="E43" s="21">
        <v>120.5</v>
      </c>
      <c r="F43" s="35"/>
    </row>
    <row r="44" spans="1:6" ht="17.25" customHeight="1">
      <c r="A44" s="5" t="s">
        <v>73</v>
      </c>
      <c r="B44" s="27" t="s">
        <v>74</v>
      </c>
      <c r="C44" s="149">
        <f t="shared" si="1"/>
        <v>827.4</v>
      </c>
      <c r="D44" s="149">
        <f t="shared" si="1"/>
        <v>400</v>
      </c>
      <c r="E44" s="149">
        <f t="shared" si="1"/>
        <v>215.6</v>
      </c>
      <c r="F44" s="35"/>
    </row>
    <row r="45" spans="1:6" ht="18.600000000000001" customHeight="1">
      <c r="A45" s="31" t="s">
        <v>75</v>
      </c>
      <c r="B45" s="25" t="s">
        <v>76</v>
      </c>
      <c r="C45" s="11">
        <f>C46</f>
        <v>827.4</v>
      </c>
      <c r="D45" s="11">
        <f>D46</f>
        <v>400</v>
      </c>
      <c r="E45" s="11">
        <f>E46</f>
        <v>215.6</v>
      </c>
      <c r="F45" s="35"/>
    </row>
    <row r="46" spans="1:6" ht="41.25" customHeight="1">
      <c r="A46" s="36" t="s">
        <v>77</v>
      </c>
      <c r="B46" s="25" t="s">
        <v>78</v>
      </c>
      <c r="C46" s="21">
        <v>827.4</v>
      </c>
      <c r="D46" s="21">
        <v>400</v>
      </c>
      <c r="E46" s="21">
        <v>215.6</v>
      </c>
      <c r="F46" s="35"/>
    </row>
    <row r="47" spans="1:6" ht="12.75" customHeight="1">
      <c r="A47" s="150" t="s">
        <v>438</v>
      </c>
      <c r="B47" s="151" t="s">
        <v>437</v>
      </c>
      <c r="C47" s="156">
        <f t="shared" ref="C47:E48" si="2">C48</f>
        <v>96.2</v>
      </c>
      <c r="D47" s="156">
        <f t="shared" si="2"/>
        <v>0</v>
      </c>
      <c r="E47" s="156">
        <f t="shared" si="2"/>
        <v>0</v>
      </c>
      <c r="F47" s="35"/>
    </row>
    <row r="48" spans="1:6" ht="18.75" customHeight="1">
      <c r="A48" s="204" t="s">
        <v>455</v>
      </c>
      <c r="B48" s="206" t="s">
        <v>457</v>
      </c>
      <c r="C48" s="154">
        <f t="shared" si="2"/>
        <v>96.2</v>
      </c>
      <c r="D48" s="155">
        <f t="shared" si="2"/>
        <v>0</v>
      </c>
      <c r="E48" s="155">
        <f t="shared" si="2"/>
        <v>0</v>
      </c>
      <c r="F48" s="152"/>
    </row>
    <row r="49" spans="1:6" ht="27.75" customHeight="1">
      <c r="A49" s="205" t="s">
        <v>456</v>
      </c>
      <c r="B49" s="54" t="s">
        <v>458</v>
      </c>
      <c r="C49" s="153">
        <v>96.2</v>
      </c>
      <c r="D49" s="153">
        <v>0</v>
      </c>
      <c r="E49" s="153">
        <v>0</v>
      </c>
      <c r="F49" s="35"/>
    </row>
    <row r="50" spans="1:6" ht="14.25" customHeight="1">
      <c r="A50" s="5" t="s">
        <v>79</v>
      </c>
      <c r="B50" s="6" t="s">
        <v>80</v>
      </c>
      <c r="C50" s="7">
        <f>C51+C122+C124</f>
        <v>73488.200000000012</v>
      </c>
      <c r="D50" s="7">
        <f>D51+D122+D124</f>
        <v>30861.599999999999</v>
      </c>
      <c r="E50" s="7">
        <f>E51+E122+E124</f>
        <v>30854.3</v>
      </c>
    </row>
    <row r="51" spans="1:6" ht="41.25" customHeight="1">
      <c r="A51" s="5" t="s">
        <v>81</v>
      </c>
      <c r="B51" s="27" t="s">
        <v>82</v>
      </c>
      <c r="C51" s="7">
        <f>C52+C57+C62+C69</f>
        <v>73389.700000000012</v>
      </c>
      <c r="D51" s="7">
        <f>D52+D57+D62+D69</f>
        <v>30763.1</v>
      </c>
      <c r="E51" s="7">
        <f>E52+E57+E62+E69</f>
        <v>30755.8</v>
      </c>
    </row>
    <row r="52" spans="1:6" ht="30.75" customHeight="1">
      <c r="A52" s="5" t="s">
        <v>83</v>
      </c>
      <c r="B52" s="27" t="s">
        <v>84</v>
      </c>
      <c r="C52" s="7">
        <f>C53+C55</f>
        <v>6712.8</v>
      </c>
      <c r="D52" s="7">
        <f>D53+D55</f>
        <v>3356.5</v>
      </c>
      <c r="E52" s="7">
        <f>E53+E55</f>
        <v>3356.5</v>
      </c>
      <c r="F52" s="35"/>
    </row>
    <row r="53" spans="1:6" ht="25.5">
      <c r="A53" s="5" t="s">
        <v>85</v>
      </c>
      <c r="B53" s="27" t="s">
        <v>86</v>
      </c>
      <c r="C53" s="7">
        <f>C54</f>
        <v>2097.3000000000002</v>
      </c>
      <c r="D53" s="7">
        <f>D54</f>
        <v>1048.8</v>
      </c>
      <c r="E53" s="7">
        <f>E54</f>
        <v>1048.8</v>
      </c>
    </row>
    <row r="54" spans="1:6" ht="24" customHeight="1">
      <c r="A54" s="31" t="s">
        <v>87</v>
      </c>
      <c r="B54" s="40" t="s">
        <v>88</v>
      </c>
      <c r="C54" s="21">
        <v>2097.3000000000002</v>
      </c>
      <c r="D54" s="21">
        <v>1048.8</v>
      </c>
      <c r="E54" s="21">
        <v>1048.8</v>
      </c>
    </row>
    <row r="55" spans="1:6" ht="35.25" customHeight="1">
      <c r="A55" s="5" t="s">
        <v>89</v>
      </c>
      <c r="B55" s="41" t="s">
        <v>90</v>
      </c>
      <c r="C55" s="18">
        <f>C56</f>
        <v>4615.5</v>
      </c>
      <c r="D55" s="18">
        <f>D56</f>
        <v>2307.6999999999998</v>
      </c>
      <c r="E55" s="18">
        <f>E56</f>
        <v>2307.6999999999998</v>
      </c>
    </row>
    <row r="56" spans="1:6" ht="37.5" customHeight="1">
      <c r="A56" s="31" t="s">
        <v>91</v>
      </c>
      <c r="B56" s="42" t="s">
        <v>92</v>
      </c>
      <c r="C56" s="21">
        <v>4615.5</v>
      </c>
      <c r="D56" s="21">
        <v>2307.6999999999998</v>
      </c>
      <c r="E56" s="21">
        <v>2307.6999999999998</v>
      </c>
    </row>
    <row r="57" spans="1:6" ht="35.25" customHeight="1">
      <c r="A57" s="5" t="s">
        <v>93</v>
      </c>
      <c r="B57" s="43" t="s">
        <v>94</v>
      </c>
      <c r="C57" s="18">
        <f t="shared" ref="C57:E58" si="3">C58</f>
        <v>4036.2</v>
      </c>
      <c r="D57" s="18">
        <f t="shared" si="3"/>
        <v>3986.7</v>
      </c>
      <c r="E57" s="18">
        <f t="shared" si="3"/>
        <v>3986.7</v>
      </c>
    </row>
    <row r="58" spans="1:6" ht="13.15" customHeight="1">
      <c r="A58" s="5" t="s">
        <v>95</v>
      </c>
      <c r="B58" s="44" t="s">
        <v>96</v>
      </c>
      <c r="C58" s="18">
        <f t="shared" si="3"/>
        <v>4036.2</v>
      </c>
      <c r="D58" s="18">
        <f t="shared" si="3"/>
        <v>3986.7</v>
      </c>
      <c r="E58" s="18">
        <f t="shared" si="3"/>
        <v>3986.7</v>
      </c>
    </row>
    <row r="59" spans="1:6" ht="17.45" customHeight="1">
      <c r="A59" s="31" t="s">
        <v>97</v>
      </c>
      <c r="B59" s="45" t="s">
        <v>98</v>
      </c>
      <c r="C59" s="21">
        <f>C60+C61</f>
        <v>4036.2</v>
      </c>
      <c r="D59" s="21">
        <f>D60+D61</f>
        <v>3986.7</v>
      </c>
      <c r="E59" s="21">
        <f>E60+E61</f>
        <v>3986.7</v>
      </c>
    </row>
    <row r="60" spans="1:6" ht="74.25" customHeight="1">
      <c r="A60" s="31" t="s">
        <v>97</v>
      </c>
      <c r="B60" s="46" t="s">
        <v>99</v>
      </c>
      <c r="C60" s="21">
        <v>49.5</v>
      </c>
      <c r="D60" s="21">
        <v>0</v>
      </c>
      <c r="E60" s="21">
        <v>0</v>
      </c>
    </row>
    <row r="61" spans="1:6" s="30" customFormat="1" ht="27" customHeight="1">
      <c r="A61" s="31" t="s">
        <v>97</v>
      </c>
      <c r="B61" s="46" t="s">
        <v>464</v>
      </c>
      <c r="C61" s="210">
        <v>3986.7</v>
      </c>
      <c r="D61" s="210">
        <v>3986.7</v>
      </c>
      <c r="E61" s="210">
        <v>3986.7</v>
      </c>
    </row>
    <row r="62" spans="1:6" ht="25.5">
      <c r="A62" s="5" t="s">
        <v>100</v>
      </c>
      <c r="B62" s="27" t="s">
        <v>101</v>
      </c>
      <c r="C62" s="7">
        <f>C67+C63</f>
        <v>507.6</v>
      </c>
      <c r="D62" s="7">
        <f>D67+D63</f>
        <v>155.5</v>
      </c>
      <c r="E62" s="7">
        <f>E67+E63</f>
        <v>149.60000000000002</v>
      </c>
    </row>
    <row r="63" spans="1:6" ht="28.5" customHeight="1">
      <c r="A63" s="5" t="s">
        <v>102</v>
      </c>
      <c r="B63" s="27" t="s">
        <v>103</v>
      </c>
      <c r="C63" s="7">
        <f>C64</f>
        <v>211.3</v>
      </c>
      <c r="D63" s="7">
        <f>D64</f>
        <v>7.3</v>
      </c>
      <c r="E63" s="7">
        <f>E64</f>
        <v>7.3</v>
      </c>
    </row>
    <row r="64" spans="1:6" ht="29.25" customHeight="1">
      <c r="A64" s="31" t="s">
        <v>104</v>
      </c>
      <c r="B64" s="25" t="s">
        <v>105</v>
      </c>
      <c r="C64" s="11">
        <f>C65+C66</f>
        <v>211.3</v>
      </c>
      <c r="D64" s="11">
        <f>D65+D66</f>
        <v>7.3</v>
      </c>
      <c r="E64" s="11">
        <f>E65+E66</f>
        <v>7.3</v>
      </c>
    </row>
    <row r="65" spans="1:8" ht="40.15" customHeight="1">
      <c r="A65" s="31" t="s">
        <v>106</v>
      </c>
      <c r="B65" s="25" t="s">
        <v>107</v>
      </c>
      <c r="C65" s="11">
        <v>7.3</v>
      </c>
      <c r="D65" s="11">
        <v>7.3</v>
      </c>
      <c r="E65" s="11">
        <v>7.3</v>
      </c>
    </row>
    <row r="66" spans="1:8" ht="79.5" customHeight="1">
      <c r="A66" s="31" t="s">
        <v>106</v>
      </c>
      <c r="B66" s="25" t="s">
        <v>108</v>
      </c>
      <c r="C66" s="11">
        <v>204</v>
      </c>
      <c r="D66" s="11">
        <v>0</v>
      </c>
      <c r="E66" s="11">
        <v>0</v>
      </c>
      <c r="G66" s="35"/>
    </row>
    <row r="67" spans="1:8" ht="43.5" customHeight="1">
      <c r="A67" s="5" t="s">
        <v>109</v>
      </c>
      <c r="B67" s="27" t="s">
        <v>110</v>
      </c>
      <c r="C67" s="7">
        <f>C68</f>
        <v>296.3</v>
      </c>
      <c r="D67" s="7">
        <f>D68</f>
        <v>148.19999999999999</v>
      </c>
      <c r="E67" s="7">
        <f>E68</f>
        <v>142.30000000000001</v>
      </c>
      <c r="G67" s="35"/>
    </row>
    <row r="68" spans="1:8" ht="51" customHeight="1">
      <c r="A68" s="31" t="s">
        <v>111</v>
      </c>
      <c r="B68" s="25" t="s">
        <v>112</v>
      </c>
      <c r="C68" s="11">
        <v>296.3</v>
      </c>
      <c r="D68" s="11">
        <v>148.19999999999999</v>
      </c>
      <c r="E68" s="11">
        <v>142.30000000000001</v>
      </c>
      <c r="G68" s="35"/>
    </row>
    <row r="69" spans="1:8">
      <c r="A69" s="5" t="s">
        <v>113</v>
      </c>
      <c r="B69" s="27" t="s">
        <v>114</v>
      </c>
      <c r="C69" s="7">
        <f>SUM(C70+C83)</f>
        <v>62133.100000000006</v>
      </c>
      <c r="D69" s="7">
        <f>SUM(D70+D83)</f>
        <v>23264.399999999998</v>
      </c>
      <c r="E69" s="7">
        <f>SUM(E70+E83)</f>
        <v>23263</v>
      </c>
    </row>
    <row r="70" spans="1:8" ht="56.25" customHeight="1">
      <c r="A70" s="5" t="s">
        <v>115</v>
      </c>
      <c r="B70" s="47" t="s">
        <v>116</v>
      </c>
      <c r="C70" s="7">
        <f>C71</f>
        <v>1015.5</v>
      </c>
      <c r="D70" s="7">
        <f>D71</f>
        <v>335.1</v>
      </c>
      <c r="E70" s="7">
        <f>E71</f>
        <v>334.90000000000003</v>
      </c>
    </row>
    <row r="71" spans="1:8" ht="76.5">
      <c r="A71" s="31" t="s">
        <v>117</v>
      </c>
      <c r="B71" s="48" t="s">
        <v>118</v>
      </c>
      <c r="C71" s="11">
        <f>C72+C77+C80</f>
        <v>1015.5</v>
      </c>
      <c r="D71" s="11">
        <f>D72+D77+D80</f>
        <v>335.1</v>
      </c>
      <c r="E71" s="11">
        <f>E72+E77+E80</f>
        <v>334.90000000000003</v>
      </c>
    </row>
    <row r="72" spans="1:8" ht="38.25" customHeight="1">
      <c r="A72" s="5" t="s">
        <v>117</v>
      </c>
      <c r="B72" s="47" t="s">
        <v>119</v>
      </c>
      <c r="C72" s="7">
        <f>C73+C74+C75+C76</f>
        <v>398.20000000000005</v>
      </c>
      <c r="D72" s="7">
        <f>D73+D74+D75+D76</f>
        <v>61.7</v>
      </c>
      <c r="E72" s="7">
        <f>E73+E74+E75+E76</f>
        <v>61.6</v>
      </c>
      <c r="H72" s="35"/>
    </row>
    <row r="73" spans="1:8" ht="15" customHeight="1">
      <c r="A73" s="31" t="s">
        <v>117</v>
      </c>
      <c r="B73" s="48" t="s">
        <v>120</v>
      </c>
      <c r="C73" s="11">
        <v>64.900000000000006</v>
      </c>
      <c r="D73" s="11">
        <v>32.5</v>
      </c>
      <c r="E73" s="11">
        <v>32.5</v>
      </c>
      <c r="H73" s="35"/>
    </row>
    <row r="74" spans="1:8" ht="25.5" customHeight="1">
      <c r="A74" s="31" t="s">
        <v>117</v>
      </c>
      <c r="B74" s="48" t="s">
        <v>121</v>
      </c>
      <c r="C74" s="11">
        <v>159.5</v>
      </c>
      <c r="D74" s="11">
        <v>0</v>
      </c>
      <c r="E74" s="11">
        <v>0</v>
      </c>
    </row>
    <row r="75" spans="1:8" ht="15" customHeight="1">
      <c r="A75" s="31" t="s">
        <v>117</v>
      </c>
      <c r="B75" s="48" t="s">
        <v>122</v>
      </c>
      <c r="C75" s="11">
        <v>173.8</v>
      </c>
      <c r="D75" s="11">
        <v>29.2</v>
      </c>
      <c r="E75" s="11">
        <v>29.1</v>
      </c>
    </row>
    <row r="76" spans="1:8" ht="64.900000000000006" hidden="1" customHeight="1">
      <c r="A76" s="49" t="s">
        <v>117</v>
      </c>
      <c r="B76" s="50" t="s">
        <v>123</v>
      </c>
      <c r="C76" s="51">
        <v>0</v>
      </c>
      <c r="D76" s="51">
        <v>0</v>
      </c>
      <c r="E76" s="51">
        <v>0</v>
      </c>
    </row>
    <row r="77" spans="1:8" ht="51">
      <c r="A77" s="5" t="s">
        <v>117</v>
      </c>
      <c r="B77" s="47" t="s">
        <v>124</v>
      </c>
      <c r="C77" s="7">
        <f>SUM(C78:C79)</f>
        <v>152</v>
      </c>
      <c r="D77" s="7">
        <f>SUM(D78:D79)</f>
        <v>0.8</v>
      </c>
      <c r="E77" s="7">
        <f>SUM(E78:E79)</f>
        <v>0.7</v>
      </c>
    </row>
    <row r="78" spans="1:8" ht="24">
      <c r="A78" s="31" t="s">
        <v>125</v>
      </c>
      <c r="B78" s="52" t="s">
        <v>126</v>
      </c>
      <c r="C78" s="11">
        <v>110.1</v>
      </c>
      <c r="D78" s="11">
        <v>0.8</v>
      </c>
      <c r="E78" s="11">
        <v>0.7</v>
      </c>
    </row>
    <row r="79" spans="1:8" ht="27" customHeight="1">
      <c r="A79" s="31" t="s">
        <v>125</v>
      </c>
      <c r="B79" s="48" t="s">
        <v>127</v>
      </c>
      <c r="C79" s="11">
        <v>41.9</v>
      </c>
      <c r="D79" s="11">
        <v>0</v>
      </c>
      <c r="E79" s="11">
        <v>0</v>
      </c>
    </row>
    <row r="80" spans="1:8" ht="39" customHeight="1">
      <c r="A80" s="5" t="s">
        <v>117</v>
      </c>
      <c r="B80" s="17" t="s">
        <v>128</v>
      </c>
      <c r="C80" s="7">
        <f>SUM(C81:C82)</f>
        <v>465.3</v>
      </c>
      <c r="D80" s="7">
        <f>SUM(D81:D82)</f>
        <v>272.60000000000002</v>
      </c>
      <c r="E80" s="7">
        <f>SUM(E81:E82)</f>
        <v>272.60000000000002</v>
      </c>
    </row>
    <row r="81" spans="1:5" ht="62.25" customHeight="1">
      <c r="A81" s="53" t="s">
        <v>129</v>
      </c>
      <c r="B81" s="54" t="s">
        <v>130</v>
      </c>
      <c r="C81" s="55">
        <v>190</v>
      </c>
      <c r="D81" s="55">
        <v>190</v>
      </c>
      <c r="E81" s="55">
        <v>190</v>
      </c>
    </row>
    <row r="82" spans="1:5" ht="65.25" customHeight="1">
      <c r="A82" s="53" t="s">
        <v>129</v>
      </c>
      <c r="B82" s="207" t="s">
        <v>459</v>
      </c>
      <c r="C82" s="56">
        <v>275.3</v>
      </c>
      <c r="D82" s="56">
        <v>82.6</v>
      </c>
      <c r="E82" s="56">
        <v>82.6</v>
      </c>
    </row>
    <row r="83" spans="1:5" ht="12.75" customHeight="1">
      <c r="A83" s="5" t="s">
        <v>131</v>
      </c>
      <c r="B83" s="47" t="s">
        <v>132</v>
      </c>
      <c r="C83" s="7">
        <f>C84</f>
        <v>61117.600000000006</v>
      </c>
      <c r="D83" s="7">
        <f>D84</f>
        <v>22929.3</v>
      </c>
      <c r="E83" s="7">
        <f>E84</f>
        <v>22928.1</v>
      </c>
    </row>
    <row r="84" spans="1:5" ht="25.5">
      <c r="A84" s="31" t="s">
        <v>133</v>
      </c>
      <c r="B84" s="48" t="s">
        <v>134</v>
      </c>
      <c r="C84" s="11">
        <f>C85+C86+C87+C100+C104+C110+C112+C117+C119+C95+C90+C121</f>
        <v>61117.600000000006</v>
      </c>
      <c r="D84" s="11">
        <f>D85+D86+D87+D100+D104+D110+D112+D117+D119+D95+D90+D121</f>
        <v>22929.3</v>
      </c>
      <c r="E84" s="11">
        <f>E85+E86+E87+E100+E104+E110+E112+E117+E119+E95+E90+E121</f>
        <v>22928.1</v>
      </c>
    </row>
    <row r="85" spans="1:5" ht="51">
      <c r="A85" s="5" t="s">
        <v>133</v>
      </c>
      <c r="B85" s="27" t="s">
        <v>135</v>
      </c>
      <c r="C85" s="18">
        <v>11950.8</v>
      </c>
      <c r="D85" s="18">
        <v>5975.4</v>
      </c>
      <c r="E85" s="18">
        <v>5975.4</v>
      </c>
    </row>
    <row r="86" spans="1:5" ht="55.15" hidden="1" customHeight="1">
      <c r="A86" s="58" t="s">
        <v>133</v>
      </c>
      <c r="B86" s="27" t="s">
        <v>136</v>
      </c>
      <c r="C86" s="18">
        <v>0</v>
      </c>
      <c r="D86" s="18">
        <v>0</v>
      </c>
      <c r="E86" s="18">
        <v>0</v>
      </c>
    </row>
    <row r="87" spans="1:5" ht="51" customHeight="1">
      <c r="A87" s="5" t="s">
        <v>133</v>
      </c>
      <c r="B87" s="47" t="s">
        <v>137</v>
      </c>
      <c r="C87" s="7">
        <f>C88+C89</f>
        <v>61.7</v>
      </c>
      <c r="D87" s="7">
        <f>D88+D89</f>
        <v>0</v>
      </c>
      <c r="E87" s="7">
        <f>E88+E89</f>
        <v>0</v>
      </c>
    </row>
    <row r="88" spans="1:5" ht="25.9" customHeight="1">
      <c r="A88" s="31" t="s">
        <v>133</v>
      </c>
      <c r="B88" s="59" t="s">
        <v>138</v>
      </c>
      <c r="C88" s="11">
        <v>61.7</v>
      </c>
      <c r="D88" s="11">
        <v>0</v>
      </c>
      <c r="E88" s="11">
        <v>0</v>
      </c>
    </row>
    <row r="89" spans="1:5" ht="40.15" hidden="1" customHeight="1">
      <c r="A89" s="31" t="s">
        <v>133</v>
      </c>
      <c r="B89" s="59"/>
      <c r="C89" s="11">
        <v>0</v>
      </c>
      <c r="D89" s="11">
        <v>0</v>
      </c>
      <c r="E89" s="11">
        <v>0</v>
      </c>
    </row>
    <row r="90" spans="1:5" ht="68.25" customHeight="1">
      <c r="A90" s="5" t="s">
        <v>133</v>
      </c>
      <c r="B90" s="47" t="s">
        <v>139</v>
      </c>
      <c r="C90" s="7">
        <f>C91+C92+C93+C94</f>
        <v>5706.2000000000007</v>
      </c>
      <c r="D90" s="7">
        <f>D91+D92+D93+D94</f>
        <v>1436.8</v>
      </c>
      <c r="E90" s="7">
        <f>E91+E92+E93+E94</f>
        <v>1436.6</v>
      </c>
    </row>
    <row r="91" spans="1:5" ht="29.25" customHeight="1">
      <c r="A91" s="31" t="s">
        <v>133</v>
      </c>
      <c r="B91" s="48" t="s">
        <v>140</v>
      </c>
      <c r="C91" s="21">
        <f>2315+22.9</f>
        <v>2337.9</v>
      </c>
      <c r="D91" s="21">
        <v>277.2</v>
      </c>
      <c r="E91" s="21">
        <v>277</v>
      </c>
    </row>
    <row r="92" spans="1:5" ht="27" customHeight="1">
      <c r="A92" s="31" t="s">
        <v>133</v>
      </c>
      <c r="B92" s="48" t="s">
        <v>141</v>
      </c>
      <c r="C92" s="11">
        <v>855.6</v>
      </c>
      <c r="D92" s="11">
        <v>346.3</v>
      </c>
      <c r="E92" s="11">
        <v>346.3</v>
      </c>
    </row>
    <row r="93" spans="1:5" ht="27" customHeight="1">
      <c r="A93" s="31" t="s">
        <v>133</v>
      </c>
      <c r="B93" s="48" t="s">
        <v>142</v>
      </c>
      <c r="C93" s="11">
        <v>1992.1</v>
      </c>
      <c r="D93" s="11">
        <v>813.3</v>
      </c>
      <c r="E93" s="11">
        <v>813.3</v>
      </c>
    </row>
    <row r="94" spans="1:5" ht="41.25" customHeight="1">
      <c r="A94" s="31" t="s">
        <v>133</v>
      </c>
      <c r="B94" s="60" t="s">
        <v>143</v>
      </c>
      <c r="C94" s="21">
        <v>520.6</v>
      </c>
      <c r="D94" s="21">
        <v>0</v>
      </c>
      <c r="E94" s="21">
        <v>0</v>
      </c>
    </row>
    <row r="95" spans="1:5" ht="51">
      <c r="A95" s="5" t="s">
        <v>133</v>
      </c>
      <c r="B95" s="47" t="s">
        <v>144</v>
      </c>
      <c r="C95" s="7">
        <f>C96+C97+C98+C99</f>
        <v>2067.6</v>
      </c>
      <c r="D95" s="7">
        <f>D96+D97+D98+D99</f>
        <v>637.69999999999993</v>
      </c>
      <c r="E95" s="7">
        <f>E96+E97+E98+E99</f>
        <v>637.69999999999993</v>
      </c>
    </row>
    <row r="96" spans="1:5" ht="27.75" hidden="1" customHeight="1">
      <c r="A96" s="31" t="s">
        <v>133</v>
      </c>
      <c r="B96" s="48"/>
      <c r="C96" s="51">
        <v>0</v>
      </c>
      <c r="D96" s="51">
        <v>0</v>
      </c>
      <c r="E96" s="51">
        <v>0</v>
      </c>
    </row>
    <row r="97" spans="1:5" ht="52.9" customHeight="1">
      <c r="A97" s="31" t="s">
        <v>133</v>
      </c>
      <c r="B97" s="48" t="s">
        <v>145</v>
      </c>
      <c r="C97" s="11">
        <v>1840</v>
      </c>
      <c r="D97" s="11">
        <v>547.29999999999995</v>
      </c>
      <c r="E97" s="11">
        <v>547.29999999999995</v>
      </c>
    </row>
    <row r="98" spans="1:5" ht="52.5" customHeight="1">
      <c r="A98" s="31" t="s">
        <v>133</v>
      </c>
      <c r="B98" s="61" t="s">
        <v>146</v>
      </c>
      <c r="C98" s="11">
        <v>207.6</v>
      </c>
      <c r="D98" s="11">
        <v>75.400000000000006</v>
      </c>
      <c r="E98" s="11">
        <v>75.400000000000006</v>
      </c>
    </row>
    <row r="99" spans="1:5" ht="51">
      <c r="A99" s="62" t="s">
        <v>133</v>
      </c>
      <c r="B99" s="22" t="s">
        <v>147</v>
      </c>
      <c r="C99" s="63">
        <v>20</v>
      </c>
      <c r="D99" s="63">
        <v>15</v>
      </c>
      <c r="E99" s="63">
        <v>15</v>
      </c>
    </row>
    <row r="100" spans="1:5" ht="54" customHeight="1">
      <c r="A100" s="5" t="s">
        <v>133</v>
      </c>
      <c r="B100" s="47" t="s">
        <v>148</v>
      </c>
      <c r="C100" s="7">
        <f>C101+C102+C103</f>
        <v>8767.7999999999993</v>
      </c>
      <c r="D100" s="7">
        <f>D101+D102+D103</f>
        <v>0</v>
      </c>
      <c r="E100" s="7">
        <f>E101+E102+E103</f>
        <v>0</v>
      </c>
    </row>
    <row r="101" spans="1:5" ht="79.5" customHeight="1">
      <c r="A101" s="31" t="s">
        <v>133</v>
      </c>
      <c r="B101" s="157" t="s">
        <v>149</v>
      </c>
      <c r="C101" s="11">
        <v>772.8</v>
      </c>
      <c r="D101" s="11">
        <v>0</v>
      </c>
      <c r="E101" s="11">
        <v>0</v>
      </c>
    </row>
    <row r="102" spans="1:5" ht="105.75" customHeight="1">
      <c r="A102" s="62" t="s">
        <v>133</v>
      </c>
      <c r="B102" s="158" t="s">
        <v>150</v>
      </c>
      <c r="C102" s="208">
        <v>5995</v>
      </c>
      <c r="D102" s="208">
        <v>0</v>
      </c>
      <c r="E102" s="208">
        <v>0</v>
      </c>
    </row>
    <row r="103" spans="1:5" s="30" customFormat="1" ht="104.25" customHeight="1">
      <c r="A103" s="62" t="s">
        <v>133</v>
      </c>
      <c r="B103" s="209" t="s">
        <v>460</v>
      </c>
      <c r="C103" s="208">
        <v>2000</v>
      </c>
      <c r="D103" s="208">
        <v>0</v>
      </c>
      <c r="E103" s="208">
        <v>0</v>
      </c>
    </row>
    <row r="104" spans="1:5" ht="51.6" customHeight="1">
      <c r="A104" s="31" t="s">
        <v>151</v>
      </c>
      <c r="B104" s="47" t="s">
        <v>152</v>
      </c>
      <c r="C104" s="7">
        <f>SUM(C105:C109)</f>
        <v>21207.4</v>
      </c>
      <c r="D104" s="7">
        <f>SUM(D105:D109)</f>
        <v>13391.1</v>
      </c>
      <c r="E104" s="7">
        <f>SUM(E105:E109)</f>
        <v>13390.300000000001</v>
      </c>
    </row>
    <row r="105" spans="1:5" ht="52.5" customHeight="1">
      <c r="A105" s="31" t="s">
        <v>133</v>
      </c>
      <c r="B105" s="48" t="s">
        <v>153</v>
      </c>
      <c r="C105" s="11">
        <v>15101.9</v>
      </c>
      <c r="D105" s="11">
        <v>9834.6</v>
      </c>
      <c r="E105" s="11">
        <v>9834.6</v>
      </c>
    </row>
    <row r="106" spans="1:5">
      <c r="A106" s="31" t="s">
        <v>151</v>
      </c>
      <c r="B106" s="48" t="s">
        <v>154</v>
      </c>
      <c r="C106" s="11">
        <v>286.89999999999998</v>
      </c>
      <c r="D106" s="11">
        <v>286.89999999999998</v>
      </c>
      <c r="E106" s="11">
        <v>286.2</v>
      </c>
    </row>
    <row r="107" spans="1:5">
      <c r="A107" s="31" t="s">
        <v>133</v>
      </c>
      <c r="B107" s="48" t="s">
        <v>155</v>
      </c>
      <c r="C107" s="21">
        <f>5189.7+148.5</f>
        <v>5338.2</v>
      </c>
      <c r="D107" s="21">
        <v>3269.6</v>
      </c>
      <c r="E107" s="21">
        <v>3269.5</v>
      </c>
    </row>
    <row r="108" spans="1:5" s="30" customFormat="1" ht="25.5">
      <c r="A108" s="31" t="s">
        <v>133</v>
      </c>
      <c r="B108" s="212" t="s">
        <v>462</v>
      </c>
      <c r="C108" s="210">
        <v>235.4</v>
      </c>
      <c r="D108" s="210">
        <v>0</v>
      </c>
      <c r="E108" s="210">
        <v>0</v>
      </c>
    </row>
    <row r="109" spans="1:5" ht="28.5" customHeight="1">
      <c r="A109" s="31" t="s">
        <v>133</v>
      </c>
      <c r="B109" s="212" t="s">
        <v>463</v>
      </c>
      <c r="C109" s="11">
        <v>245</v>
      </c>
      <c r="D109" s="11">
        <v>0</v>
      </c>
      <c r="E109" s="11">
        <v>0</v>
      </c>
    </row>
    <row r="110" spans="1:5" ht="53.25" customHeight="1">
      <c r="A110" s="5" t="s">
        <v>133</v>
      </c>
      <c r="B110" s="47" t="s">
        <v>156</v>
      </c>
      <c r="C110" s="7">
        <f>C111</f>
        <v>171.5</v>
      </c>
      <c r="D110" s="7">
        <f>D111</f>
        <v>0</v>
      </c>
      <c r="E110" s="7">
        <f>E111</f>
        <v>0</v>
      </c>
    </row>
    <row r="111" spans="1:5" ht="73.5" customHeight="1">
      <c r="A111" s="31" t="s">
        <v>133</v>
      </c>
      <c r="B111" s="59" t="s">
        <v>157</v>
      </c>
      <c r="C111" s="11">
        <v>171.5</v>
      </c>
      <c r="D111" s="11">
        <v>0</v>
      </c>
      <c r="E111" s="11">
        <v>0</v>
      </c>
    </row>
    <row r="112" spans="1:5" ht="76.5">
      <c r="A112" s="5" t="s">
        <v>133</v>
      </c>
      <c r="B112" s="64" t="s">
        <v>158</v>
      </c>
      <c r="C112" s="39">
        <f>SUM(C113:C116)</f>
        <v>9217.7999999999993</v>
      </c>
      <c r="D112" s="39">
        <f>SUM(D113:D116)</f>
        <v>0</v>
      </c>
      <c r="E112" s="39">
        <f>SUM(E113:E116)</f>
        <v>0</v>
      </c>
    </row>
    <row r="113" spans="1:6" ht="45.75" customHeight="1">
      <c r="A113" s="31" t="s">
        <v>133</v>
      </c>
      <c r="B113" s="57" t="s">
        <v>159</v>
      </c>
      <c r="C113" s="11">
        <v>3359</v>
      </c>
      <c r="D113" s="11">
        <v>0</v>
      </c>
      <c r="E113" s="11">
        <v>0</v>
      </c>
    </row>
    <row r="114" spans="1:6" ht="48.75" customHeight="1">
      <c r="A114" s="31" t="s">
        <v>133</v>
      </c>
      <c r="B114" s="57" t="s">
        <v>160</v>
      </c>
      <c r="C114" s="11">
        <v>1518</v>
      </c>
      <c r="D114" s="11">
        <v>0</v>
      </c>
      <c r="E114" s="11">
        <v>0</v>
      </c>
    </row>
    <row r="115" spans="1:6" ht="37.5" customHeight="1">
      <c r="A115" s="19" t="s">
        <v>133</v>
      </c>
      <c r="B115" s="57" t="s">
        <v>161</v>
      </c>
      <c r="C115" s="21">
        <v>1610</v>
      </c>
      <c r="D115" s="21">
        <v>0</v>
      </c>
      <c r="E115" s="21">
        <v>0</v>
      </c>
    </row>
    <row r="116" spans="1:6" s="30" customFormat="1" ht="42.75" customHeight="1">
      <c r="A116" s="19" t="s">
        <v>133</v>
      </c>
      <c r="B116" s="211" t="s">
        <v>461</v>
      </c>
      <c r="C116" s="210">
        <v>2730.8</v>
      </c>
      <c r="D116" s="210">
        <v>0</v>
      </c>
      <c r="E116" s="210">
        <v>0</v>
      </c>
    </row>
    <row r="117" spans="1:6" ht="50.25" customHeight="1">
      <c r="A117" s="5" t="s">
        <v>133</v>
      </c>
      <c r="B117" s="47" t="s">
        <v>162</v>
      </c>
      <c r="C117" s="39">
        <f>SUM(C118)</f>
        <v>983.8</v>
      </c>
      <c r="D117" s="39">
        <f>SUM(D118)</f>
        <v>820.3</v>
      </c>
      <c r="E117" s="39">
        <f>SUM(E118)</f>
        <v>820.2</v>
      </c>
    </row>
    <row r="118" spans="1:6" ht="16.5" customHeight="1">
      <c r="A118" s="31" t="s">
        <v>133</v>
      </c>
      <c r="B118" s="20" t="s">
        <v>163</v>
      </c>
      <c r="C118" s="11">
        <v>983.8</v>
      </c>
      <c r="D118" s="11">
        <v>820.3</v>
      </c>
      <c r="E118" s="11">
        <v>820.2</v>
      </c>
    </row>
    <row r="119" spans="1:6" ht="62.25" customHeight="1">
      <c r="A119" s="5" t="s">
        <v>133</v>
      </c>
      <c r="B119" s="17" t="s">
        <v>164</v>
      </c>
      <c r="C119" s="39">
        <f>SUM(C120)</f>
        <v>544.5</v>
      </c>
      <c r="D119" s="39">
        <f>SUM(D120)</f>
        <v>534.9</v>
      </c>
      <c r="E119" s="39">
        <f>SUM(E120)</f>
        <v>534.79999999999995</v>
      </c>
    </row>
    <row r="120" spans="1:6" ht="18" customHeight="1">
      <c r="A120" s="31" t="s">
        <v>133</v>
      </c>
      <c r="B120" s="20" t="s">
        <v>165</v>
      </c>
      <c r="C120" s="21">
        <f>428+116.5</f>
        <v>544.5</v>
      </c>
      <c r="D120" s="21">
        <v>534.9</v>
      </c>
      <c r="E120" s="21">
        <v>534.79999999999995</v>
      </c>
    </row>
    <row r="121" spans="1:6" ht="16.5" customHeight="1">
      <c r="A121" s="5" t="s">
        <v>133</v>
      </c>
      <c r="B121" s="17" t="s">
        <v>166</v>
      </c>
      <c r="C121" s="7">
        <v>438.5</v>
      </c>
      <c r="D121" s="7">
        <v>133.1</v>
      </c>
      <c r="E121" s="7">
        <v>133.1</v>
      </c>
    </row>
    <row r="122" spans="1:6">
      <c r="A122" s="65" t="s">
        <v>167</v>
      </c>
      <c r="B122" s="66" t="s">
        <v>168</v>
      </c>
      <c r="C122" s="7">
        <f>C123</f>
        <v>80</v>
      </c>
      <c r="D122" s="7">
        <f>D123</f>
        <v>80</v>
      </c>
      <c r="E122" s="7">
        <f>E123</f>
        <v>80</v>
      </c>
    </row>
    <row r="123" spans="1:6" ht="24" customHeight="1">
      <c r="A123" s="67" t="s">
        <v>169</v>
      </c>
      <c r="B123" s="52" t="s">
        <v>170</v>
      </c>
      <c r="C123" s="21">
        <v>80</v>
      </c>
      <c r="D123" s="21">
        <v>80</v>
      </c>
      <c r="E123" s="21">
        <v>80</v>
      </c>
    </row>
    <row r="124" spans="1:6" ht="42.75" customHeight="1">
      <c r="A124" s="65" t="s">
        <v>171</v>
      </c>
      <c r="B124" s="68" t="s">
        <v>172</v>
      </c>
      <c r="C124" s="7">
        <f>C125</f>
        <v>18.5</v>
      </c>
      <c r="D124" s="7">
        <f>D125</f>
        <v>18.5</v>
      </c>
      <c r="E124" s="7">
        <f>E125</f>
        <v>18.5</v>
      </c>
      <c r="F124" s="69"/>
    </row>
    <row r="125" spans="1:6" ht="36" customHeight="1">
      <c r="A125" s="70" t="s">
        <v>173</v>
      </c>
      <c r="B125" s="71" t="s">
        <v>174</v>
      </c>
      <c r="C125" s="11">
        <v>18.5</v>
      </c>
      <c r="D125" s="11">
        <v>18.5</v>
      </c>
      <c r="E125" s="11">
        <v>18.5</v>
      </c>
    </row>
    <row r="126" spans="1:6" ht="15" customHeight="1">
      <c r="A126" s="72"/>
      <c r="B126" s="6" t="s">
        <v>175</v>
      </c>
      <c r="C126" s="7">
        <f>C50+C6</f>
        <v>79649.700000000012</v>
      </c>
      <c r="D126" s="7">
        <f>D50+D6</f>
        <v>34081.799999999996</v>
      </c>
      <c r="E126" s="7">
        <f>E50+E6</f>
        <v>33200.199999999997</v>
      </c>
    </row>
    <row r="127" spans="1:6">
      <c r="A127" s="73"/>
      <c r="B127" s="74"/>
      <c r="C127" s="74"/>
      <c r="D127" s="74"/>
      <c r="E127" s="75"/>
    </row>
    <row r="128" spans="1:6" ht="11.1" customHeight="1">
      <c r="A128" s="76"/>
    </row>
    <row r="129" spans="1:1" ht="11.1" customHeight="1">
      <c r="A129" s="76"/>
    </row>
    <row r="130" spans="1:1" ht="11.1" customHeight="1"/>
    <row r="131" spans="1:1" ht="11.1" customHeight="1"/>
  </sheetData>
  <mergeCells count="7">
    <mergeCell ref="B1:F1"/>
    <mergeCell ref="A2:E2"/>
    <mergeCell ref="A4:A5"/>
    <mergeCell ref="B4:B5"/>
    <mergeCell ref="E4:E5"/>
    <mergeCell ref="C4:C5"/>
    <mergeCell ref="D4:D5"/>
  </mergeCells>
  <pageMargins left="0.43307086614173207" right="0.23622047244094502" top="0.55118110236220497" bottom="0.35433070866141708" header="0.31496062992126" footer="0.31496062992126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"/>
  </sheetPr>
  <dimension ref="A1:N252"/>
  <sheetViews>
    <sheetView workbookViewId="0">
      <pane ySplit="4" topLeftCell="A239" activePane="bottomLeft" state="frozen"/>
      <selection activeCell="G123" sqref="G123"/>
      <selection pane="bottomLeft" activeCell="I12" sqref="I12"/>
    </sheetView>
  </sheetViews>
  <sheetFormatPr defaultColWidth="9.140625" defaultRowHeight="12.75"/>
  <cols>
    <col min="1" max="1" width="37" style="77" customWidth="1"/>
    <col min="2" max="2" width="5.5703125" style="77" customWidth="1"/>
    <col min="3" max="3" width="5.7109375" style="78" customWidth="1"/>
    <col min="4" max="4" width="4.42578125" style="78" customWidth="1"/>
    <col min="5" max="5" width="11.85546875" style="78" customWidth="1"/>
    <col min="6" max="6" width="6.7109375" style="78" customWidth="1"/>
    <col min="7" max="7" width="11.42578125" style="78" customWidth="1"/>
    <col min="8" max="8" width="13" style="78" customWidth="1"/>
    <col min="9" max="9" width="14.140625" style="78" customWidth="1"/>
    <col min="10" max="10" width="8.85546875" style="30" customWidth="1"/>
    <col min="11" max="11" width="17.5703125" style="30" customWidth="1"/>
    <col min="12" max="12" width="38.42578125" style="30" customWidth="1"/>
    <col min="13" max="13" width="33.140625" style="30" customWidth="1"/>
    <col min="14" max="14" width="8.85546875" style="30" customWidth="1"/>
    <col min="15" max="16384" width="9.140625" style="30"/>
  </cols>
  <sheetData>
    <row r="1" spans="1:14" ht="64.5" customHeight="1">
      <c r="A1" s="79"/>
      <c r="B1" s="80"/>
      <c r="C1" s="80"/>
      <c r="D1" s="80"/>
      <c r="E1" s="214" t="s">
        <v>465</v>
      </c>
      <c r="F1" s="215"/>
      <c r="G1" s="215"/>
      <c r="H1" s="215"/>
      <c r="I1" s="215"/>
    </row>
    <row r="2" spans="1:14" ht="23.25" customHeight="1">
      <c r="A2" s="225" t="s">
        <v>470</v>
      </c>
      <c r="B2" s="225"/>
      <c r="C2" s="225"/>
      <c r="D2" s="225"/>
      <c r="E2" s="225"/>
      <c r="F2" s="225"/>
      <c r="G2" s="225"/>
      <c r="H2" s="225"/>
      <c r="I2" s="226"/>
    </row>
    <row r="3" spans="1:14" ht="12.75" customHeight="1">
      <c r="A3" s="227" t="s">
        <v>176</v>
      </c>
      <c r="B3" s="229" t="s">
        <v>177</v>
      </c>
      <c r="C3" s="229" t="s">
        <v>178</v>
      </c>
      <c r="D3" s="229" t="s">
        <v>179</v>
      </c>
      <c r="E3" s="229" t="s">
        <v>180</v>
      </c>
      <c r="F3" s="229" t="s">
        <v>181</v>
      </c>
      <c r="G3" s="232" t="s">
        <v>439</v>
      </c>
      <c r="H3" s="159"/>
      <c r="I3" s="222" t="s">
        <v>474</v>
      </c>
    </row>
    <row r="4" spans="1:14" ht="55.5" customHeight="1">
      <c r="A4" s="228"/>
      <c r="B4" s="230"/>
      <c r="C4" s="230"/>
      <c r="D4" s="231"/>
      <c r="E4" s="231"/>
      <c r="F4" s="231"/>
      <c r="G4" s="224"/>
      <c r="H4" s="233" t="s">
        <v>473</v>
      </c>
      <c r="I4" s="224"/>
      <c r="L4" s="35"/>
    </row>
    <row r="5" spans="1:14">
      <c r="A5" s="82">
        <v>1</v>
      </c>
      <c r="B5" s="81">
        <v>2</v>
      </c>
      <c r="C5" s="82" t="s">
        <v>182</v>
      </c>
      <c r="D5" s="82" t="s">
        <v>183</v>
      </c>
      <c r="E5" s="82" t="s">
        <v>184</v>
      </c>
      <c r="F5" s="82" t="s">
        <v>185</v>
      </c>
      <c r="G5" s="160"/>
      <c r="H5" s="234"/>
      <c r="I5" s="82" t="s">
        <v>186</v>
      </c>
    </row>
    <row r="6" spans="1:14" ht="25.5">
      <c r="A6" s="83" t="s">
        <v>187</v>
      </c>
      <c r="B6" s="84"/>
      <c r="C6" s="85"/>
      <c r="D6" s="86"/>
      <c r="E6" s="86"/>
      <c r="F6" s="86"/>
      <c r="G6" s="87">
        <f>G7</f>
        <v>80209.499999999985</v>
      </c>
      <c r="H6" s="87">
        <f>H7</f>
        <v>34142.800000000003</v>
      </c>
      <c r="I6" s="87">
        <f>I7</f>
        <v>28123.5</v>
      </c>
    </row>
    <row r="7" spans="1:14" ht="38.25">
      <c r="A7" s="83" t="s">
        <v>188</v>
      </c>
      <c r="B7" s="84">
        <v>630</v>
      </c>
      <c r="C7" s="85"/>
      <c r="D7" s="86"/>
      <c r="E7" s="86"/>
      <c r="F7" s="86"/>
      <c r="G7" s="87">
        <f>G8+G71+G77+G105+G132+G204+G213+G219+G242</f>
        <v>80209.499999999985</v>
      </c>
      <c r="H7" s="87">
        <f>H8+H71+H77+H105+H132+H204+H213+H219+H242</f>
        <v>34142.800000000003</v>
      </c>
      <c r="I7" s="87">
        <f>I8+I71+I77+I105+I132+I204+I213+I219+I242</f>
        <v>28123.5</v>
      </c>
    </row>
    <row r="8" spans="1:14">
      <c r="A8" s="83" t="s">
        <v>189</v>
      </c>
      <c r="B8" s="88">
        <v>630</v>
      </c>
      <c r="C8" s="85" t="s">
        <v>190</v>
      </c>
      <c r="D8" s="89"/>
      <c r="E8" s="89"/>
      <c r="F8" s="89"/>
      <c r="G8" s="87">
        <f>G9+G21+G46+G13+G32+G37+G42</f>
        <v>23909.499999999996</v>
      </c>
      <c r="H8" s="87">
        <f>H9+H21+H46+H13+H32+H37+H42</f>
        <v>10732.1</v>
      </c>
      <c r="I8" s="87">
        <f>I9+I21+I46+I13+I32+I37+I42</f>
        <v>9857.9</v>
      </c>
    </row>
    <row r="9" spans="1:14" ht="27.75" customHeight="1">
      <c r="A9" s="83" t="s">
        <v>191</v>
      </c>
      <c r="B9" s="88">
        <v>630</v>
      </c>
      <c r="C9" s="85" t="s">
        <v>190</v>
      </c>
      <c r="D9" s="90" t="s">
        <v>192</v>
      </c>
      <c r="E9" s="86"/>
      <c r="F9" s="86"/>
      <c r="G9" s="87">
        <f t="shared" ref="G9:I13" si="0">G10</f>
        <v>3148.6</v>
      </c>
      <c r="H9" s="87">
        <f t="shared" si="0"/>
        <v>1950.3</v>
      </c>
      <c r="I9" s="87">
        <f t="shared" si="0"/>
        <v>1949.2</v>
      </c>
    </row>
    <row r="10" spans="1:14">
      <c r="A10" s="91" t="s">
        <v>193</v>
      </c>
      <c r="B10" s="84">
        <v>630</v>
      </c>
      <c r="C10" s="92" t="s">
        <v>190</v>
      </c>
      <c r="D10" s="86" t="s">
        <v>192</v>
      </c>
      <c r="E10" s="86" t="s">
        <v>194</v>
      </c>
      <c r="F10" s="86"/>
      <c r="G10" s="93">
        <f t="shared" si="0"/>
        <v>3148.6</v>
      </c>
      <c r="H10" s="93">
        <f t="shared" si="0"/>
        <v>1950.3</v>
      </c>
      <c r="I10" s="93">
        <f t="shared" si="0"/>
        <v>1949.2</v>
      </c>
    </row>
    <row r="11" spans="1:14" ht="25.5">
      <c r="A11" s="91" t="s">
        <v>195</v>
      </c>
      <c r="B11" s="84">
        <v>630</v>
      </c>
      <c r="C11" s="92" t="s">
        <v>190</v>
      </c>
      <c r="D11" s="92" t="s">
        <v>192</v>
      </c>
      <c r="E11" s="92" t="s">
        <v>196</v>
      </c>
      <c r="F11" s="92"/>
      <c r="G11" s="93">
        <f t="shared" si="0"/>
        <v>3148.6</v>
      </c>
      <c r="H11" s="93">
        <f t="shared" si="0"/>
        <v>1950.3</v>
      </c>
      <c r="I11" s="93">
        <f t="shared" si="0"/>
        <v>1949.2</v>
      </c>
    </row>
    <row r="12" spans="1:14" ht="52.5" customHeight="1">
      <c r="A12" s="91" t="s">
        <v>197</v>
      </c>
      <c r="B12" s="84">
        <v>630</v>
      </c>
      <c r="C12" s="92" t="s">
        <v>190</v>
      </c>
      <c r="D12" s="94" t="s">
        <v>192</v>
      </c>
      <c r="E12" s="92" t="s">
        <v>196</v>
      </c>
      <c r="F12" s="86" t="s">
        <v>198</v>
      </c>
      <c r="G12" s="93">
        <v>3148.6</v>
      </c>
      <c r="H12" s="93">
        <v>1950.3</v>
      </c>
      <c r="I12" s="93">
        <v>1949.2</v>
      </c>
    </row>
    <row r="13" spans="1:14" ht="41.25" customHeight="1">
      <c r="A13" s="83" t="s">
        <v>199</v>
      </c>
      <c r="B13" s="95">
        <v>630</v>
      </c>
      <c r="C13" s="96" t="s">
        <v>190</v>
      </c>
      <c r="D13" s="97" t="s">
        <v>200</v>
      </c>
      <c r="E13" s="98"/>
      <c r="F13" s="98"/>
      <c r="G13" s="99">
        <f t="shared" si="0"/>
        <v>236.7</v>
      </c>
      <c r="H13" s="99">
        <f t="shared" si="0"/>
        <v>116.1</v>
      </c>
      <c r="I13" s="99">
        <f t="shared" si="0"/>
        <v>104.1</v>
      </c>
      <c r="N13" t="s">
        <v>201</v>
      </c>
    </row>
    <row r="14" spans="1:14" ht="25.5">
      <c r="A14" s="91" t="s">
        <v>202</v>
      </c>
      <c r="B14" s="84">
        <v>630</v>
      </c>
      <c r="C14" s="92" t="s">
        <v>190</v>
      </c>
      <c r="D14" s="86" t="s">
        <v>200</v>
      </c>
      <c r="E14" s="86" t="s">
        <v>203</v>
      </c>
      <c r="F14" s="86"/>
      <c r="G14" s="87">
        <f>G15+G18</f>
        <v>236.7</v>
      </c>
      <c r="H14" s="87">
        <f>H15+H18</f>
        <v>116.1</v>
      </c>
      <c r="I14" s="87">
        <f>I15+I18</f>
        <v>104.1</v>
      </c>
    </row>
    <row r="15" spans="1:14">
      <c r="A15" s="91" t="s">
        <v>204</v>
      </c>
      <c r="B15" s="84">
        <v>630</v>
      </c>
      <c r="C15" s="92" t="s">
        <v>190</v>
      </c>
      <c r="D15" s="86" t="s">
        <v>200</v>
      </c>
      <c r="E15" s="86" t="s">
        <v>205</v>
      </c>
      <c r="F15" s="86"/>
      <c r="G15" s="93">
        <f t="shared" ref="G15:I19" si="1">G16</f>
        <v>168</v>
      </c>
      <c r="H15" s="93">
        <f t="shared" si="1"/>
        <v>84</v>
      </c>
      <c r="I15" s="93">
        <f t="shared" si="1"/>
        <v>82.2</v>
      </c>
    </row>
    <row r="16" spans="1:14" ht="25.5">
      <c r="A16" s="91" t="s">
        <v>195</v>
      </c>
      <c r="B16" s="84">
        <v>630</v>
      </c>
      <c r="C16" s="92" t="s">
        <v>190</v>
      </c>
      <c r="D16" s="86" t="s">
        <v>200</v>
      </c>
      <c r="E16" s="86" t="s">
        <v>206</v>
      </c>
      <c r="F16" s="86"/>
      <c r="G16" s="93">
        <f t="shared" si="1"/>
        <v>168</v>
      </c>
      <c r="H16" s="93">
        <f t="shared" si="1"/>
        <v>84</v>
      </c>
      <c r="I16" s="93">
        <f t="shared" si="1"/>
        <v>82.2</v>
      </c>
    </row>
    <row r="17" spans="1:9" ht="51" customHeight="1">
      <c r="A17" s="91" t="s">
        <v>197</v>
      </c>
      <c r="B17" s="84">
        <v>630</v>
      </c>
      <c r="C17" s="92" t="s">
        <v>190</v>
      </c>
      <c r="D17" s="86" t="s">
        <v>200</v>
      </c>
      <c r="E17" s="86" t="s">
        <v>206</v>
      </c>
      <c r="F17" s="86" t="s">
        <v>198</v>
      </c>
      <c r="G17" s="93">
        <v>168</v>
      </c>
      <c r="H17" s="93">
        <v>84</v>
      </c>
      <c r="I17" s="93">
        <v>82.2</v>
      </c>
    </row>
    <row r="18" spans="1:9">
      <c r="A18" s="91" t="s">
        <v>207</v>
      </c>
      <c r="B18" s="84">
        <v>630</v>
      </c>
      <c r="C18" s="92" t="s">
        <v>190</v>
      </c>
      <c r="D18" s="86" t="s">
        <v>200</v>
      </c>
      <c r="E18" s="86" t="s">
        <v>208</v>
      </c>
      <c r="F18" s="86"/>
      <c r="G18" s="93">
        <f t="shared" si="1"/>
        <v>68.7</v>
      </c>
      <c r="H18" s="93">
        <f t="shared" si="1"/>
        <v>32.1</v>
      </c>
      <c r="I18" s="93">
        <f t="shared" si="1"/>
        <v>21.9</v>
      </c>
    </row>
    <row r="19" spans="1:9" ht="25.5">
      <c r="A19" s="91" t="s">
        <v>195</v>
      </c>
      <c r="B19" s="84">
        <v>630</v>
      </c>
      <c r="C19" s="92" t="s">
        <v>190</v>
      </c>
      <c r="D19" s="86" t="s">
        <v>200</v>
      </c>
      <c r="E19" s="86" t="s">
        <v>209</v>
      </c>
      <c r="F19" s="86"/>
      <c r="G19" s="93">
        <f t="shared" si="1"/>
        <v>68.7</v>
      </c>
      <c r="H19" s="93">
        <f t="shared" si="1"/>
        <v>32.1</v>
      </c>
      <c r="I19" s="93">
        <f t="shared" si="1"/>
        <v>21.9</v>
      </c>
    </row>
    <row r="20" spans="1:9" ht="38.25">
      <c r="A20" s="91" t="s">
        <v>210</v>
      </c>
      <c r="B20" s="84">
        <v>630</v>
      </c>
      <c r="C20" s="92" t="s">
        <v>190</v>
      </c>
      <c r="D20" s="86" t="s">
        <v>200</v>
      </c>
      <c r="E20" s="86" t="s">
        <v>209</v>
      </c>
      <c r="F20" s="86" t="s">
        <v>211</v>
      </c>
      <c r="G20" s="93">
        <v>68.7</v>
      </c>
      <c r="H20" s="93">
        <v>32.1</v>
      </c>
      <c r="I20" s="93">
        <v>21.9</v>
      </c>
    </row>
    <row r="21" spans="1:9" ht="66" customHeight="1">
      <c r="A21" s="83" t="s">
        <v>212</v>
      </c>
      <c r="B21" s="85" t="s">
        <v>213</v>
      </c>
      <c r="C21" s="85" t="s">
        <v>190</v>
      </c>
      <c r="D21" s="90" t="s">
        <v>214</v>
      </c>
      <c r="E21" s="86"/>
      <c r="F21" s="86"/>
      <c r="G21" s="87">
        <f>G27+G22</f>
        <v>18734.900000000001</v>
      </c>
      <c r="H21" s="87">
        <f>H27+H22</f>
        <v>8032.1</v>
      </c>
      <c r="I21" s="87">
        <f>I27+I22</f>
        <v>7202.0999999999995</v>
      </c>
    </row>
    <row r="22" spans="1:9" ht="41.25" customHeight="1">
      <c r="A22" s="83" t="s">
        <v>215</v>
      </c>
      <c r="B22" s="85" t="s">
        <v>213</v>
      </c>
      <c r="C22" s="85" t="s">
        <v>190</v>
      </c>
      <c r="D22" s="89" t="s">
        <v>214</v>
      </c>
      <c r="E22" s="89" t="s">
        <v>216</v>
      </c>
      <c r="F22" s="89"/>
      <c r="G22" s="87">
        <f>G25</f>
        <v>2198.6999999999998</v>
      </c>
      <c r="H22" s="87">
        <f>H25</f>
        <v>242.6</v>
      </c>
      <c r="I22" s="87">
        <f>I25</f>
        <v>242.4</v>
      </c>
    </row>
    <row r="23" spans="1:9" ht="51.6" hidden="1" customHeight="1">
      <c r="A23" s="91"/>
      <c r="B23" s="92"/>
      <c r="C23" s="92"/>
      <c r="D23" s="86"/>
      <c r="E23" s="86"/>
      <c r="F23" s="86"/>
      <c r="G23" s="93"/>
      <c r="H23" s="93"/>
      <c r="I23" s="93"/>
    </row>
    <row r="24" spans="1:9" ht="53.25" hidden="1" customHeight="1">
      <c r="A24" s="91"/>
      <c r="B24" s="92"/>
      <c r="C24" s="92"/>
      <c r="D24" s="86"/>
      <c r="E24" s="86"/>
      <c r="F24" s="86"/>
      <c r="G24" s="93"/>
      <c r="H24" s="93"/>
      <c r="I24" s="93"/>
    </row>
    <row r="25" spans="1:9" ht="38.25">
      <c r="A25" s="91" t="s">
        <v>217</v>
      </c>
      <c r="B25" s="92" t="s">
        <v>213</v>
      </c>
      <c r="C25" s="92" t="s">
        <v>190</v>
      </c>
      <c r="D25" s="86" t="s">
        <v>214</v>
      </c>
      <c r="E25" s="86" t="s">
        <v>218</v>
      </c>
      <c r="F25" s="86"/>
      <c r="G25" s="93">
        <f>G26</f>
        <v>2198.6999999999998</v>
      </c>
      <c r="H25" s="93">
        <f>H26</f>
        <v>242.6</v>
      </c>
      <c r="I25" s="93">
        <f>I26</f>
        <v>242.4</v>
      </c>
    </row>
    <row r="26" spans="1:9" ht="38.25">
      <c r="A26" s="91" t="s">
        <v>210</v>
      </c>
      <c r="B26" s="92" t="s">
        <v>213</v>
      </c>
      <c r="C26" s="92" t="s">
        <v>190</v>
      </c>
      <c r="D26" s="86" t="s">
        <v>214</v>
      </c>
      <c r="E26" s="86" t="s">
        <v>218</v>
      </c>
      <c r="F26" s="86" t="s">
        <v>211</v>
      </c>
      <c r="G26" s="100">
        <f>2179.6+19.1</f>
        <v>2198.6999999999998</v>
      </c>
      <c r="H26" s="100">
        <v>242.6</v>
      </c>
      <c r="I26" s="100">
        <v>242.4</v>
      </c>
    </row>
    <row r="27" spans="1:9">
      <c r="A27" s="83" t="s">
        <v>219</v>
      </c>
      <c r="B27" s="85" t="s">
        <v>213</v>
      </c>
      <c r="C27" s="85" t="s">
        <v>190</v>
      </c>
      <c r="D27" s="90" t="s">
        <v>214</v>
      </c>
      <c r="E27" s="89" t="s">
        <v>220</v>
      </c>
      <c r="F27" s="89"/>
      <c r="G27" s="87">
        <f>G28</f>
        <v>16536.2</v>
      </c>
      <c r="H27" s="87">
        <f>H28</f>
        <v>7789.5</v>
      </c>
      <c r="I27" s="87">
        <f>I28</f>
        <v>6959.7</v>
      </c>
    </row>
    <row r="28" spans="1:9" ht="25.5">
      <c r="A28" s="91" t="s">
        <v>195</v>
      </c>
      <c r="B28" s="92" t="s">
        <v>213</v>
      </c>
      <c r="C28" s="92" t="s">
        <v>190</v>
      </c>
      <c r="D28" s="94" t="s">
        <v>214</v>
      </c>
      <c r="E28" s="86" t="s">
        <v>221</v>
      </c>
      <c r="F28" s="86"/>
      <c r="G28" s="93">
        <f>G29+G30+G31</f>
        <v>16536.2</v>
      </c>
      <c r="H28" s="93">
        <f>H29+H30+H31</f>
        <v>7789.5</v>
      </c>
      <c r="I28" s="93">
        <f>I29+I30+I31</f>
        <v>6959.7</v>
      </c>
    </row>
    <row r="29" spans="1:9" ht="78.75" customHeight="1">
      <c r="A29" s="91" t="s">
        <v>197</v>
      </c>
      <c r="B29" s="92" t="s">
        <v>213</v>
      </c>
      <c r="C29" s="92" t="s">
        <v>190</v>
      </c>
      <c r="D29" s="86" t="s">
        <v>214</v>
      </c>
      <c r="E29" s="86" t="s">
        <v>221</v>
      </c>
      <c r="F29" s="86" t="s">
        <v>198</v>
      </c>
      <c r="G29" s="93">
        <v>14729.2</v>
      </c>
      <c r="H29" s="93">
        <v>7136.4</v>
      </c>
      <c r="I29" s="93">
        <v>6350.6</v>
      </c>
    </row>
    <row r="30" spans="1:9" ht="38.25">
      <c r="A30" s="91" t="s">
        <v>210</v>
      </c>
      <c r="B30" s="92" t="s">
        <v>213</v>
      </c>
      <c r="C30" s="92" t="s">
        <v>190</v>
      </c>
      <c r="D30" s="86" t="s">
        <v>214</v>
      </c>
      <c r="E30" s="86" t="s">
        <v>221</v>
      </c>
      <c r="F30" s="86" t="s">
        <v>211</v>
      </c>
      <c r="G30" s="93">
        <v>1800</v>
      </c>
      <c r="H30" s="93">
        <v>649.29999999999995</v>
      </c>
      <c r="I30" s="93">
        <v>607.9</v>
      </c>
    </row>
    <row r="31" spans="1:9">
      <c r="A31" s="91" t="s">
        <v>222</v>
      </c>
      <c r="B31" s="92" t="s">
        <v>213</v>
      </c>
      <c r="C31" s="92" t="s">
        <v>190</v>
      </c>
      <c r="D31" s="86" t="s">
        <v>214</v>
      </c>
      <c r="E31" s="86" t="s">
        <v>221</v>
      </c>
      <c r="F31" s="86" t="s">
        <v>223</v>
      </c>
      <c r="G31" s="93">
        <v>7</v>
      </c>
      <c r="H31" s="93">
        <v>3.8</v>
      </c>
      <c r="I31" s="93">
        <v>1.2</v>
      </c>
    </row>
    <row r="32" spans="1:9" ht="40.5" customHeight="1">
      <c r="A32" s="83" t="s">
        <v>224</v>
      </c>
      <c r="B32" s="85" t="s">
        <v>213</v>
      </c>
      <c r="C32" s="85" t="s">
        <v>190</v>
      </c>
      <c r="D32" s="89" t="s">
        <v>225</v>
      </c>
      <c r="E32" s="89"/>
      <c r="F32" s="89"/>
      <c r="G32" s="87">
        <f t="shared" ref="G32:I44" si="2">G33</f>
        <v>631.1</v>
      </c>
      <c r="H32" s="87">
        <f t="shared" si="2"/>
        <v>315.60000000000002</v>
      </c>
      <c r="I32" s="87">
        <f t="shared" si="2"/>
        <v>315.60000000000002</v>
      </c>
    </row>
    <row r="33" spans="1:11">
      <c r="A33" s="91" t="s">
        <v>226</v>
      </c>
      <c r="B33" s="92" t="s">
        <v>213</v>
      </c>
      <c r="C33" s="92" t="s">
        <v>190</v>
      </c>
      <c r="D33" s="86" t="s">
        <v>225</v>
      </c>
      <c r="E33" s="86" t="s">
        <v>227</v>
      </c>
      <c r="F33" s="86"/>
      <c r="G33" s="93">
        <f t="shared" si="2"/>
        <v>631.1</v>
      </c>
      <c r="H33" s="93">
        <f t="shared" si="2"/>
        <v>315.60000000000002</v>
      </c>
      <c r="I33" s="93">
        <f t="shared" si="2"/>
        <v>315.60000000000002</v>
      </c>
    </row>
    <row r="34" spans="1:11" ht="25.5">
      <c r="A34" s="91" t="s">
        <v>228</v>
      </c>
      <c r="B34" s="92" t="s">
        <v>213</v>
      </c>
      <c r="C34" s="92" t="s">
        <v>190</v>
      </c>
      <c r="D34" s="86" t="s">
        <v>225</v>
      </c>
      <c r="E34" s="86" t="s">
        <v>229</v>
      </c>
      <c r="F34" s="86"/>
      <c r="G34" s="93">
        <f t="shared" si="2"/>
        <v>631.1</v>
      </c>
      <c r="H34" s="93">
        <f t="shared" si="2"/>
        <v>315.60000000000002</v>
      </c>
      <c r="I34" s="93">
        <f t="shared" si="2"/>
        <v>315.60000000000002</v>
      </c>
    </row>
    <row r="35" spans="1:11" ht="53.25" customHeight="1">
      <c r="A35" s="101" t="s">
        <v>230</v>
      </c>
      <c r="B35" s="92" t="s">
        <v>213</v>
      </c>
      <c r="C35" s="92" t="s">
        <v>190</v>
      </c>
      <c r="D35" s="86" t="s">
        <v>225</v>
      </c>
      <c r="E35" s="86" t="s">
        <v>231</v>
      </c>
      <c r="F35" s="86"/>
      <c r="G35" s="93">
        <f t="shared" si="2"/>
        <v>631.1</v>
      </c>
      <c r="H35" s="93">
        <f t="shared" si="2"/>
        <v>315.60000000000002</v>
      </c>
      <c r="I35" s="93">
        <f t="shared" si="2"/>
        <v>315.60000000000002</v>
      </c>
    </row>
    <row r="36" spans="1:11">
      <c r="A36" s="91" t="s">
        <v>232</v>
      </c>
      <c r="B36" s="92" t="s">
        <v>213</v>
      </c>
      <c r="C36" s="92" t="s">
        <v>190</v>
      </c>
      <c r="D36" s="86" t="s">
        <v>225</v>
      </c>
      <c r="E36" s="86" t="s">
        <v>231</v>
      </c>
      <c r="F36" s="86" t="s">
        <v>233</v>
      </c>
      <c r="G36" s="100">
        <v>631.1</v>
      </c>
      <c r="H36" s="100">
        <v>315.60000000000002</v>
      </c>
      <c r="I36" s="100">
        <v>315.60000000000002</v>
      </c>
    </row>
    <row r="37" spans="1:11" ht="25.5">
      <c r="A37" s="83" t="s">
        <v>234</v>
      </c>
      <c r="B37" s="85" t="s">
        <v>213</v>
      </c>
      <c r="C37" s="85" t="s">
        <v>190</v>
      </c>
      <c r="D37" s="89" t="s">
        <v>235</v>
      </c>
      <c r="E37" s="86"/>
      <c r="F37" s="86"/>
      <c r="G37" s="87">
        <f t="shared" si="2"/>
        <v>520.6</v>
      </c>
      <c r="H37" s="87">
        <f t="shared" si="2"/>
        <v>0</v>
      </c>
      <c r="I37" s="87">
        <f t="shared" si="2"/>
        <v>0</v>
      </c>
    </row>
    <row r="38" spans="1:11" ht="42" customHeight="1">
      <c r="A38" s="91" t="s">
        <v>236</v>
      </c>
      <c r="B38" s="92" t="s">
        <v>213</v>
      </c>
      <c r="C38" s="92" t="s">
        <v>190</v>
      </c>
      <c r="D38" s="86" t="s">
        <v>235</v>
      </c>
      <c r="E38" s="86" t="s">
        <v>216</v>
      </c>
      <c r="F38" s="86"/>
      <c r="G38" s="93">
        <f>G40</f>
        <v>520.6</v>
      </c>
      <c r="H38" s="93">
        <f>H40</f>
        <v>0</v>
      </c>
      <c r="I38" s="93">
        <f>I40</f>
        <v>0</v>
      </c>
    </row>
    <row r="39" spans="1:11" ht="52.9" hidden="1" customHeight="1">
      <c r="A39" s="102"/>
      <c r="B39" s="103"/>
      <c r="C39" s="103"/>
      <c r="D39" s="104"/>
      <c r="E39" s="104"/>
      <c r="F39" s="104"/>
      <c r="G39" s="105"/>
      <c r="H39" s="105"/>
      <c r="I39" s="105"/>
    </row>
    <row r="40" spans="1:11" ht="40.9" customHeight="1">
      <c r="A40" s="91" t="s">
        <v>237</v>
      </c>
      <c r="B40" s="92" t="s">
        <v>213</v>
      </c>
      <c r="C40" s="92" t="s">
        <v>190</v>
      </c>
      <c r="D40" s="86" t="s">
        <v>235</v>
      </c>
      <c r="E40" s="86" t="s">
        <v>238</v>
      </c>
      <c r="F40" s="86"/>
      <c r="G40" s="93">
        <f t="shared" si="2"/>
        <v>520.6</v>
      </c>
      <c r="H40" s="93">
        <f t="shared" si="2"/>
        <v>0</v>
      </c>
      <c r="I40" s="93">
        <f t="shared" si="2"/>
        <v>0</v>
      </c>
    </row>
    <row r="41" spans="1:11">
      <c r="A41" s="91" t="s">
        <v>222</v>
      </c>
      <c r="B41" s="92" t="s">
        <v>213</v>
      </c>
      <c r="C41" s="92" t="s">
        <v>190</v>
      </c>
      <c r="D41" s="86" t="s">
        <v>235</v>
      </c>
      <c r="E41" s="86" t="s">
        <v>238</v>
      </c>
      <c r="F41" s="86" t="s">
        <v>223</v>
      </c>
      <c r="G41" s="93">
        <v>520.6</v>
      </c>
      <c r="H41" s="93">
        <v>0</v>
      </c>
      <c r="I41" s="93">
        <v>0</v>
      </c>
    </row>
    <row r="42" spans="1:11">
      <c r="A42" s="83" t="s">
        <v>239</v>
      </c>
      <c r="B42" s="85" t="s">
        <v>213</v>
      </c>
      <c r="C42" s="85" t="s">
        <v>190</v>
      </c>
      <c r="D42" s="89" t="s">
        <v>240</v>
      </c>
      <c r="E42" s="89"/>
      <c r="F42" s="89"/>
      <c r="G42" s="87">
        <f t="shared" si="2"/>
        <v>60</v>
      </c>
      <c r="H42" s="87">
        <f t="shared" si="2"/>
        <v>20</v>
      </c>
      <c r="I42" s="87">
        <f t="shared" si="2"/>
        <v>0</v>
      </c>
      <c r="K42" s="8"/>
    </row>
    <row r="43" spans="1:11">
      <c r="A43" s="91" t="s">
        <v>241</v>
      </c>
      <c r="B43" s="92" t="s">
        <v>213</v>
      </c>
      <c r="C43" s="92" t="s">
        <v>190</v>
      </c>
      <c r="D43" s="86" t="s">
        <v>240</v>
      </c>
      <c r="E43" s="86" t="s">
        <v>242</v>
      </c>
      <c r="F43" s="86"/>
      <c r="G43" s="93">
        <f t="shared" si="2"/>
        <v>60</v>
      </c>
      <c r="H43" s="93">
        <f t="shared" si="2"/>
        <v>20</v>
      </c>
      <c r="I43" s="93">
        <f t="shared" si="2"/>
        <v>0</v>
      </c>
    </row>
    <row r="44" spans="1:11">
      <c r="A44" s="91" t="s">
        <v>243</v>
      </c>
      <c r="B44" s="92" t="s">
        <v>213</v>
      </c>
      <c r="C44" s="92" t="s">
        <v>190</v>
      </c>
      <c r="D44" s="86" t="s">
        <v>240</v>
      </c>
      <c r="E44" s="86" t="s">
        <v>244</v>
      </c>
      <c r="F44" s="89"/>
      <c r="G44" s="93">
        <f t="shared" si="2"/>
        <v>60</v>
      </c>
      <c r="H44" s="93">
        <f t="shared" si="2"/>
        <v>20</v>
      </c>
      <c r="I44" s="93">
        <f t="shared" si="2"/>
        <v>0</v>
      </c>
    </row>
    <row r="45" spans="1:11" ht="15.75" customHeight="1">
      <c r="A45" s="91" t="s">
        <v>222</v>
      </c>
      <c r="B45" s="92" t="s">
        <v>213</v>
      </c>
      <c r="C45" s="92" t="s">
        <v>190</v>
      </c>
      <c r="D45" s="86" t="s">
        <v>240</v>
      </c>
      <c r="E45" s="86" t="s">
        <v>244</v>
      </c>
      <c r="F45" s="86" t="s">
        <v>223</v>
      </c>
      <c r="G45" s="93">
        <v>60</v>
      </c>
      <c r="H45" s="93">
        <v>20</v>
      </c>
      <c r="I45" s="93">
        <v>0</v>
      </c>
    </row>
    <row r="46" spans="1:11">
      <c r="A46" s="83" t="s">
        <v>245</v>
      </c>
      <c r="B46" s="85" t="s">
        <v>213</v>
      </c>
      <c r="C46" s="85" t="s">
        <v>190</v>
      </c>
      <c r="D46" s="89" t="s">
        <v>246</v>
      </c>
      <c r="E46" s="89" t="s">
        <v>201</v>
      </c>
      <c r="F46" s="89"/>
      <c r="G46" s="87">
        <f>G59+G56+G47+G52</f>
        <v>577.59999999999991</v>
      </c>
      <c r="H46" s="87">
        <f>H59+H56+H47+H52</f>
        <v>298</v>
      </c>
      <c r="I46" s="87">
        <f>I59+I56+I47+I52</f>
        <v>286.90000000000003</v>
      </c>
    </row>
    <row r="47" spans="1:11" ht="40.5" customHeight="1">
      <c r="A47" s="83" t="s">
        <v>247</v>
      </c>
      <c r="B47" s="88">
        <v>630</v>
      </c>
      <c r="C47" s="85" t="s">
        <v>190</v>
      </c>
      <c r="D47" s="89" t="s">
        <v>246</v>
      </c>
      <c r="E47" s="106" t="s">
        <v>248</v>
      </c>
      <c r="F47" s="89"/>
      <c r="G47" s="87">
        <f>G48</f>
        <v>61.7</v>
      </c>
      <c r="H47" s="87">
        <f>H48</f>
        <v>0</v>
      </c>
      <c r="I47" s="87">
        <f>I48</f>
        <v>0</v>
      </c>
    </row>
    <row r="48" spans="1:11" ht="40.15" customHeight="1">
      <c r="A48" s="107" t="s">
        <v>249</v>
      </c>
      <c r="B48" s="84">
        <v>630</v>
      </c>
      <c r="C48" s="92" t="s">
        <v>190</v>
      </c>
      <c r="D48" s="86" t="s">
        <v>246</v>
      </c>
      <c r="E48" s="108" t="s">
        <v>250</v>
      </c>
      <c r="F48" s="86"/>
      <c r="G48" s="93">
        <f>G49+G50</f>
        <v>61.7</v>
      </c>
      <c r="H48" s="93">
        <f>H49+H50</f>
        <v>0</v>
      </c>
      <c r="I48" s="93">
        <f>I49+I50</f>
        <v>0</v>
      </c>
    </row>
    <row r="49" spans="1:11" ht="42" customHeight="1">
      <c r="A49" s="91" t="s">
        <v>251</v>
      </c>
      <c r="B49" s="84">
        <v>630</v>
      </c>
      <c r="C49" s="92" t="s">
        <v>190</v>
      </c>
      <c r="D49" s="86" t="s">
        <v>246</v>
      </c>
      <c r="E49" s="109" t="s">
        <v>250</v>
      </c>
      <c r="F49" s="86"/>
      <c r="G49" s="93">
        <v>61.7</v>
      </c>
      <c r="H49" s="93">
        <f>SUM(H51)</f>
        <v>0</v>
      </c>
      <c r="I49" s="93">
        <f>SUM(I51)</f>
        <v>0</v>
      </c>
    </row>
    <row r="50" spans="1:11" ht="28.9" hidden="1" customHeight="1">
      <c r="A50" s="91"/>
      <c r="B50" s="84"/>
      <c r="C50" s="92"/>
      <c r="D50" s="86"/>
      <c r="E50" s="108"/>
      <c r="F50" s="86"/>
      <c r="G50" s="93"/>
      <c r="H50" s="93"/>
      <c r="I50" s="93"/>
    </row>
    <row r="51" spans="1:11" ht="30" customHeight="1">
      <c r="A51" s="91" t="s">
        <v>210</v>
      </c>
      <c r="B51" s="84">
        <v>630</v>
      </c>
      <c r="C51" s="92" t="s">
        <v>190</v>
      </c>
      <c r="D51" s="86" t="s">
        <v>246</v>
      </c>
      <c r="E51" s="108" t="s">
        <v>250</v>
      </c>
      <c r="F51" s="86" t="s">
        <v>211</v>
      </c>
      <c r="G51" s="93">
        <f>G49+G50</f>
        <v>61.7</v>
      </c>
      <c r="H51" s="93">
        <v>0</v>
      </c>
      <c r="I51" s="93">
        <v>0</v>
      </c>
    </row>
    <row r="52" spans="1:11" ht="39.75" customHeight="1">
      <c r="A52" s="110" t="s">
        <v>252</v>
      </c>
      <c r="B52" s="88">
        <v>630</v>
      </c>
      <c r="C52" s="85" t="s">
        <v>190</v>
      </c>
      <c r="D52" s="89" t="s">
        <v>246</v>
      </c>
      <c r="E52" s="89" t="s">
        <v>253</v>
      </c>
      <c r="F52" s="86"/>
      <c r="G52" s="87">
        <f t="shared" ref="G52:I57" si="3">G53</f>
        <v>173.8</v>
      </c>
      <c r="H52" s="87">
        <f t="shared" si="3"/>
        <v>29.2</v>
      </c>
      <c r="I52" s="87">
        <f t="shared" si="3"/>
        <v>29.1</v>
      </c>
    </row>
    <row r="53" spans="1:11" ht="40.15" customHeight="1">
      <c r="A53" s="111" t="s">
        <v>148</v>
      </c>
      <c r="B53" s="84">
        <v>630</v>
      </c>
      <c r="C53" s="92" t="s">
        <v>190</v>
      </c>
      <c r="D53" s="86" t="s">
        <v>246</v>
      </c>
      <c r="E53" s="86" t="s">
        <v>254</v>
      </c>
      <c r="F53" s="86"/>
      <c r="G53" s="93">
        <f t="shared" si="3"/>
        <v>173.8</v>
      </c>
      <c r="H53" s="93">
        <f t="shared" si="3"/>
        <v>29.2</v>
      </c>
      <c r="I53" s="93">
        <f t="shared" si="3"/>
        <v>29.1</v>
      </c>
    </row>
    <row r="54" spans="1:11" ht="15.75" customHeight="1">
      <c r="A54" s="111" t="s">
        <v>122</v>
      </c>
      <c r="B54" s="84">
        <v>630</v>
      </c>
      <c r="C54" s="92" t="s">
        <v>190</v>
      </c>
      <c r="D54" s="86" t="s">
        <v>246</v>
      </c>
      <c r="E54" s="86" t="s">
        <v>254</v>
      </c>
      <c r="F54" s="86"/>
      <c r="G54" s="93">
        <v>173.8</v>
      </c>
      <c r="H54" s="93">
        <f>SUM(H55)</f>
        <v>29.2</v>
      </c>
      <c r="I54" s="93">
        <f>SUM(I55)</f>
        <v>29.1</v>
      </c>
    </row>
    <row r="55" spans="1:11" ht="30" customHeight="1">
      <c r="A55" s="91" t="s">
        <v>210</v>
      </c>
      <c r="B55" s="84">
        <v>630</v>
      </c>
      <c r="C55" s="92" t="s">
        <v>190</v>
      </c>
      <c r="D55" s="86" t="s">
        <v>246</v>
      </c>
      <c r="E55" s="86" t="s">
        <v>254</v>
      </c>
      <c r="F55" s="86" t="s">
        <v>211</v>
      </c>
      <c r="G55" s="93">
        <v>173.8</v>
      </c>
      <c r="H55" s="93">
        <v>29.2</v>
      </c>
      <c r="I55" s="93">
        <v>29.1</v>
      </c>
    </row>
    <row r="56" spans="1:11" ht="15.75" customHeight="1">
      <c r="A56" s="83" t="s">
        <v>255</v>
      </c>
      <c r="B56" s="85" t="s">
        <v>213</v>
      </c>
      <c r="C56" s="85" t="s">
        <v>190</v>
      </c>
      <c r="D56" s="89" t="s">
        <v>246</v>
      </c>
      <c r="E56" s="89" t="s">
        <v>256</v>
      </c>
      <c r="F56" s="89"/>
      <c r="G56" s="87">
        <f t="shared" si="3"/>
        <v>7.3</v>
      </c>
      <c r="H56" s="87">
        <f t="shared" si="3"/>
        <v>3.6</v>
      </c>
      <c r="I56" s="87">
        <f t="shared" si="3"/>
        <v>3</v>
      </c>
    </row>
    <row r="57" spans="1:11" ht="42" customHeight="1">
      <c r="A57" s="91" t="s">
        <v>107</v>
      </c>
      <c r="B57" s="92" t="s">
        <v>213</v>
      </c>
      <c r="C57" s="92" t="s">
        <v>190</v>
      </c>
      <c r="D57" s="86" t="s">
        <v>246</v>
      </c>
      <c r="E57" s="86" t="s">
        <v>257</v>
      </c>
      <c r="F57" s="86"/>
      <c r="G57" s="93">
        <f t="shared" si="3"/>
        <v>7.3</v>
      </c>
      <c r="H57" s="93">
        <f t="shared" si="3"/>
        <v>3.6</v>
      </c>
      <c r="I57" s="93">
        <f t="shared" si="3"/>
        <v>3</v>
      </c>
    </row>
    <row r="58" spans="1:11" ht="38.25">
      <c r="A58" s="91" t="s">
        <v>210</v>
      </c>
      <c r="B58" s="92" t="s">
        <v>213</v>
      </c>
      <c r="C58" s="92" t="s">
        <v>190</v>
      </c>
      <c r="D58" s="86" t="s">
        <v>246</v>
      </c>
      <c r="E58" s="86" t="s">
        <v>257</v>
      </c>
      <c r="F58" s="94" t="s">
        <v>211</v>
      </c>
      <c r="G58" s="93">
        <v>7.3</v>
      </c>
      <c r="H58" s="93">
        <v>3.6</v>
      </c>
      <c r="I58" s="93">
        <v>3</v>
      </c>
    </row>
    <row r="59" spans="1:11">
      <c r="A59" s="83" t="s">
        <v>226</v>
      </c>
      <c r="B59" s="85" t="s">
        <v>213</v>
      </c>
      <c r="C59" s="85" t="s">
        <v>190</v>
      </c>
      <c r="D59" s="89" t="s">
        <v>246</v>
      </c>
      <c r="E59" s="89" t="s">
        <v>227</v>
      </c>
      <c r="F59" s="89"/>
      <c r="G59" s="87">
        <f>G60+G62+G64+G69+G66</f>
        <v>334.79999999999995</v>
      </c>
      <c r="H59" s="87">
        <f>H60+H62+H64+H69+H66</f>
        <v>265.2</v>
      </c>
      <c r="I59" s="87">
        <f>I60+I62+I64+I69+I66</f>
        <v>254.8</v>
      </c>
    </row>
    <row r="60" spans="1:11" ht="27" customHeight="1">
      <c r="A60" s="91" t="s">
        <v>258</v>
      </c>
      <c r="B60" s="92" t="s">
        <v>213</v>
      </c>
      <c r="C60" s="92" t="s">
        <v>190</v>
      </c>
      <c r="D60" s="86" t="s">
        <v>246</v>
      </c>
      <c r="E60" s="86" t="s">
        <v>259</v>
      </c>
      <c r="F60" s="86"/>
      <c r="G60" s="93">
        <f>G61</f>
        <v>200</v>
      </c>
      <c r="H60" s="93">
        <f>H61</f>
        <v>200</v>
      </c>
      <c r="I60" s="93">
        <f>I61</f>
        <v>200</v>
      </c>
    </row>
    <row r="61" spans="1:11">
      <c r="A61" s="91" t="s">
        <v>222</v>
      </c>
      <c r="B61" s="92" t="s">
        <v>213</v>
      </c>
      <c r="C61" s="92" t="s">
        <v>190</v>
      </c>
      <c r="D61" s="86" t="s">
        <v>246</v>
      </c>
      <c r="E61" s="86" t="s">
        <v>259</v>
      </c>
      <c r="F61" s="86" t="s">
        <v>223</v>
      </c>
      <c r="G61" s="93">
        <v>200</v>
      </c>
      <c r="H61" s="93">
        <v>200</v>
      </c>
      <c r="I61" s="93">
        <v>200</v>
      </c>
    </row>
    <row r="62" spans="1:11" ht="38.25">
      <c r="A62" s="91" t="s">
        <v>260</v>
      </c>
      <c r="B62" s="84">
        <v>630</v>
      </c>
      <c r="C62" s="92" t="s">
        <v>190</v>
      </c>
      <c r="D62" s="86" t="s">
        <v>246</v>
      </c>
      <c r="E62" s="86" t="s">
        <v>261</v>
      </c>
      <c r="F62" s="86"/>
      <c r="G62" s="93">
        <f>G63</f>
        <v>24.7</v>
      </c>
      <c r="H62" s="93">
        <f>H63</f>
        <v>2</v>
      </c>
      <c r="I62" s="93">
        <f>I63</f>
        <v>0.3</v>
      </c>
      <c r="K62" s="35"/>
    </row>
    <row r="63" spans="1:11" ht="38.25">
      <c r="A63" s="91" t="s">
        <v>210</v>
      </c>
      <c r="B63" s="84">
        <v>630</v>
      </c>
      <c r="C63" s="92" t="s">
        <v>190</v>
      </c>
      <c r="D63" s="86" t="s">
        <v>246</v>
      </c>
      <c r="E63" s="86" t="s">
        <v>261</v>
      </c>
      <c r="F63" s="86" t="s">
        <v>211</v>
      </c>
      <c r="G63" s="93">
        <v>24.7</v>
      </c>
      <c r="H63" s="93">
        <v>2</v>
      </c>
      <c r="I63" s="93">
        <v>0.3</v>
      </c>
    </row>
    <row r="64" spans="1:11" ht="51">
      <c r="A64" s="91" t="s">
        <v>262</v>
      </c>
      <c r="B64" s="84">
        <v>630</v>
      </c>
      <c r="C64" s="92" t="s">
        <v>190</v>
      </c>
      <c r="D64" s="86" t="s">
        <v>246</v>
      </c>
      <c r="E64" s="86" t="s">
        <v>263</v>
      </c>
      <c r="F64" s="86"/>
      <c r="G64" s="93">
        <f>G65</f>
        <v>30</v>
      </c>
      <c r="H64" s="93">
        <f>H65</f>
        <v>5.0999999999999996</v>
      </c>
      <c r="I64" s="93">
        <f>I65</f>
        <v>0</v>
      </c>
    </row>
    <row r="65" spans="1:9" ht="38.25">
      <c r="A65" s="91" t="s">
        <v>210</v>
      </c>
      <c r="B65" s="92" t="s">
        <v>213</v>
      </c>
      <c r="C65" s="92" t="s">
        <v>190</v>
      </c>
      <c r="D65" s="86" t="s">
        <v>246</v>
      </c>
      <c r="E65" s="86" t="s">
        <v>263</v>
      </c>
      <c r="F65" s="86" t="s">
        <v>211</v>
      </c>
      <c r="G65" s="93">
        <v>30</v>
      </c>
      <c r="H65" s="93">
        <v>5.0999999999999996</v>
      </c>
      <c r="I65" s="93">
        <v>0</v>
      </c>
    </row>
    <row r="66" spans="1:9" ht="27" customHeight="1">
      <c r="A66" s="91" t="s">
        <v>264</v>
      </c>
      <c r="B66" s="92" t="s">
        <v>213</v>
      </c>
      <c r="C66" s="92" t="s">
        <v>190</v>
      </c>
      <c r="D66" s="86" t="s">
        <v>246</v>
      </c>
      <c r="E66" s="86" t="s">
        <v>265</v>
      </c>
      <c r="F66" s="86"/>
      <c r="G66" s="93">
        <f>G67+G68</f>
        <v>40.4</v>
      </c>
      <c r="H66" s="93">
        <f>H67+H68</f>
        <v>38.200000000000003</v>
      </c>
      <c r="I66" s="93">
        <f>I67+I68</f>
        <v>34.700000000000003</v>
      </c>
    </row>
    <row r="67" spans="1:9" ht="27" customHeight="1">
      <c r="A67" s="91" t="s">
        <v>210</v>
      </c>
      <c r="B67" s="92" t="s">
        <v>213</v>
      </c>
      <c r="C67" s="92" t="s">
        <v>190</v>
      </c>
      <c r="D67" s="86" t="s">
        <v>246</v>
      </c>
      <c r="E67" s="86" t="s">
        <v>265</v>
      </c>
      <c r="F67" s="86" t="s">
        <v>211</v>
      </c>
      <c r="G67" s="100">
        <v>40.4</v>
      </c>
      <c r="H67" s="100">
        <v>38.200000000000003</v>
      </c>
      <c r="I67" s="100">
        <v>34.700000000000003</v>
      </c>
    </row>
    <row r="68" spans="1:9" hidden="1">
      <c r="A68" s="91" t="s">
        <v>222</v>
      </c>
      <c r="B68" s="92" t="s">
        <v>213</v>
      </c>
      <c r="C68" s="92" t="s">
        <v>190</v>
      </c>
      <c r="D68" s="86" t="s">
        <v>246</v>
      </c>
      <c r="E68" s="86" t="s">
        <v>265</v>
      </c>
      <c r="F68" s="86" t="s">
        <v>223</v>
      </c>
      <c r="G68" s="112">
        <v>0</v>
      </c>
      <c r="H68" s="112">
        <v>0</v>
      </c>
      <c r="I68" s="112">
        <v>0</v>
      </c>
    </row>
    <row r="69" spans="1:9" ht="54" customHeight="1">
      <c r="A69" s="91" t="s">
        <v>266</v>
      </c>
      <c r="B69" s="92" t="s">
        <v>213</v>
      </c>
      <c r="C69" s="92" t="s">
        <v>190</v>
      </c>
      <c r="D69" s="86" t="s">
        <v>246</v>
      </c>
      <c r="E69" s="86" t="s">
        <v>267</v>
      </c>
      <c r="F69" s="86"/>
      <c r="G69" s="93">
        <f>G70</f>
        <v>39.700000000000003</v>
      </c>
      <c r="H69" s="93">
        <f>H70</f>
        <v>19.899999999999999</v>
      </c>
      <c r="I69" s="93">
        <f>I70</f>
        <v>19.8</v>
      </c>
    </row>
    <row r="70" spans="1:9" ht="38.25">
      <c r="A70" s="91" t="s">
        <v>210</v>
      </c>
      <c r="B70" s="92" t="s">
        <v>213</v>
      </c>
      <c r="C70" s="92" t="s">
        <v>190</v>
      </c>
      <c r="D70" s="86" t="s">
        <v>246</v>
      </c>
      <c r="E70" s="86" t="s">
        <v>267</v>
      </c>
      <c r="F70" s="86" t="s">
        <v>211</v>
      </c>
      <c r="G70" s="93">
        <v>39.700000000000003</v>
      </c>
      <c r="H70" s="93">
        <v>19.899999999999999</v>
      </c>
      <c r="I70" s="93">
        <v>19.8</v>
      </c>
    </row>
    <row r="71" spans="1:9">
      <c r="A71" s="83" t="s">
        <v>268</v>
      </c>
      <c r="B71" s="88">
        <v>630</v>
      </c>
      <c r="C71" s="85" t="s">
        <v>192</v>
      </c>
      <c r="D71" s="89" t="s">
        <v>269</v>
      </c>
      <c r="E71" s="89"/>
      <c r="F71" s="89"/>
      <c r="G71" s="87">
        <f t="shared" ref="G71:I73" si="4">G72</f>
        <v>296.3</v>
      </c>
      <c r="H71" s="87">
        <f t="shared" si="4"/>
        <v>148.20000000000002</v>
      </c>
      <c r="I71" s="87">
        <f t="shared" si="4"/>
        <v>142.29999999999998</v>
      </c>
    </row>
    <row r="72" spans="1:9" ht="25.5">
      <c r="A72" s="83" t="s">
        <v>270</v>
      </c>
      <c r="B72" s="88">
        <v>630</v>
      </c>
      <c r="C72" s="85" t="s">
        <v>192</v>
      </c>
      <c r="D72" s="89" t="s">
        <v>200</v>
      </c>
      <c r="E72" s="89"/>
      <c r="F72" s="89"/>
      <c r="G72" s="87">
        <f t="shared" si="4"/>
        <v>296.3</v>
      </c>
      <c r="H72" s="87">
        <f t="shared" si="4"/>
        <v>148.20000000000002</v>
      </c>
      <c r="I72" s="87">
        <f t="shared" si="4"/>
        <v>142.29999999999998</v>
      </c>
    </row>
    <row r="73" spans="1:9" ht="14.25" customHeight="1">
      <c r="A73" s="83" t="s">
        <v>255</v>
      </c>
      <c r="B73" s="85" t="s">
        <v>213</v>
      </c>
      <c r="C73" s="85" t="s">
        <v>192</v>
      </c>
      <c r="D73" s="89" t="s">
        <v>200</v>
      </c>
      <c r="E73" s="89" t="s">
        <v>256</v>
      </c>
      <c r="F73" s="89"/>
      <c r="G73" s="87">
        <f t="shared" si="4"/>
        <v>296.3</v>
      </c>
      <c r="H73" s="87">
        <f t="shared" si="4"/>
        <v>148.20000000000002</v>
      </c>
      <c r="I73" s="87">
        <f t="shared" si="4"/>
        <v>142.29999999999998</v>
      </c>
    </row>
    <row r="74" spans="1:9" ht="51">
      <c r="A74" s="91" t="s">
        <v>271</v>
      </c>
      <c r="B74" s="92" t="s">
        <v>213</v>
      </c>
      <c r="C74" s="92" t="s">
        <v>192</v>
      </c>
      <c r="D74" s="86" t="s">
        <v>200</v>
      </c>
      <c r="E74" s="86" t="s">
        <v>272</v>
      </c>
      <c r="F74" s="86"/>
      <c r="G74" s="93">
        <f>G75+G76</f>
        <v>296.3</v>
      </c>
      <c r="H74" s="93">
        <f>H75+H76</f>
        <v>148.20000000000002</v>
      </c>
      <c r="I74" s="93">
        <f>I75+I76</f>
        <v>142.29999999999998</v>
      </c>
    </row>
    <row r="75" spans="1:9" ht="52.5" customHeight="1">
      <c r="A75" s="91" t="s">
        <v>197</v>
      </c>
      <c r="B75" s="92" t="s">
        <v>213</v>
      </c>
      <c r="C75" s="92" t="s">
        <v>192</v>
      </c>
      <c r="D75" s="86" t="s">
        <v>200</v>
      </c>
      <c r="E75" s="86" t="s">
        <v>272</v>
      </c>
      <c r="F75" s="86" t="s">
        <v>198</v>
      </c>
      <c r="G75" s="93">
        <v>273.5</v>
      </c>
      <c r="H75" s="93">
        <v>136.80000000000001</v>
      </c>
      <c r="I75" s="93">
        <v>136.6</v>
      </c>
    </row>
    <row r="76" spans="1:9" ht="38.25">
      <c r="A76" s="91" t="s">
        <v>210</v>
      </c>
      <c r="B76" s="92" t="s">
        <v>213</v>
      </c>
      <c r="C76" s="92" t="s">
        <v>192</v>
      </c>
      <c r="D76" s="86" t="s">
        <v>200</v>
      </c>
      <c r="E76" s="86" t="s">
        <v>272</v>
      </c>
      <c r="F76" s="94" t="s">
        <v>211</v>
      </c>
      <c r="G76" s="93">
        <v>22.8</v>
      </c>
      <c r="H76" s="93">
        <v>11.4</v>
      </c>
      <c r="I76" s="93">
        <v>5.7</v>
      </c>
    </row>
    <row r="77" spans="1:9" ht="38.25">
      <c r="A77" s="113" t="s">
        <v>273</v>
      </c>
      <c r="B77" s="85" t="s">
        <v>213</v>
      </c>
      <c r="C77" s="85" t="s">
        <v>200</v>
      </c>
      <c r="D77" s="89" t="s">
        <v>269</v>
      </c>
      <c r="E77" s="89"/>
      <c r="F77" s="89"/>
      <c r="G77" s="87">
        <f>G79+G84+G89+G98</f>
        <v>2842.4999999999995</v>
      </c>
      <c r="H77" s="87">
        <f>H79+H84+H89+H98</f>
        <v>989.5</v>
      </c>
      <c r="I77" s="87">
        <f>I79+I84+I89+I98</f>
        <v>953.89999999999986</v>
      </c>
    </row>
    <row r="78" spans="1:9" ht="17.25" customHeight="1">
      <c r="A78" s="113" t="s">
        <v>274</v>
      </c>
      <c r="B78" s="85" t="s">
        <v>213</v>
      </c>
      <c r="C78" s="85" t="s">
        <v>200</v>
      </c>
      <c r="D78" s="89" t="s">
        <v>275</v>
      </c>
      <c r="E78" s="89"/>
      <c r="F78" s="89"/>
      <c r="G78" s="87">
        <f>G79+G84</f>
        <v>2186.7999999999997</v>
      </c>
      <c r="H78" s="87">
        <f>H79+H84</f>
        <v>657.3</v>
      </c>
      <c r="I78" s="87">
        <f>I79+I84</f>
        <v>657.3</v>
      </c>
    </row>
    <row r="79" spans="1:9" ht="40.5" customHeight="1">
      <c r="A79" s="110" t="s">
        <v>276</v>
      </c>
      <c r="B79" s="85" t="s">
        <v>213</v>
      </c>
      <c r="C79" s="85" t="s">
        <v>200</v>
      </c>
      <c r="D79" s="89" t="s">
        <v>275</v>
      </c>
      <c r="E79" s="89" t="s">
        <v>216</v>
      </c>
      <c r="F79" s="89"/>
      <c r="G79" s="87">
        <f>G82</f>
        <v>139.20000000000002</v>
      </c>
      <c r="H79" s="87">
        <f>H82</f>
        <v>34.6</v>
      </c>
      <c r="I79" s="87">
        <f>I82</f>
        <v>34.6</v>
      </c>
    </row>
    <row r="80" spans="1:9" hidden="1">
      <c r="A80" s="114"/>
      <c r="B80" s="92"/>
      <c r="C80" s="92"/>
      <c r="D80" s="86"/>
      <c r="E80" s="86"/>
      <c r="F80" s="86"/>
      <c r="G80" s="93"/>
      <c r="H80" s="93"/>
      <c r="I80" s="93"/>
    </row>
    <row r="81" spans="1:10" ht="42" hidden="1" customHeight="1">
      <c r="A81" s="101"/>
      <c r="B81" s="92"/>
      <c r="C81" s="92"/>
      <c r="D81" s="86"/>
      <c r="E81" s="86"/>
      <c r="F81" s="86"/>
      <c r="G81" s="93"/>
      <c r="H81" s="93"/>
      <c r="I81" s="93"/>
    </row>
    <row r="82" spans="1:10" ht="35.25" customHeight="1">
      <c r="A82" s="91" t="s">
        <v>277</v>
      </c>
      <c r="B82" s="92" t="s">
        <v>213</v>
      </c>
      <c r="C82" s="92" t="s">
        <v>200</v>
      </c>
      <c r="D82" s="86" t="s">
        <v>275</v>
      </c>
      <c r="E82" s="86" t="s">
        <v>218</v>
      </c>
      <c r="F82" s="86"/>
      <c r="G82" s="93">
        <f>G83</f>
        <v>139.20000000000002</v>
      </c>
      <c r="H82" s="93">
        <f>H83</f>
        <v>34.6</v>
      </c>
      <c r="I82" s="93">
        <f>I83</f>
        <v>34.6</v>
      </c>
    </row>
    <row r="83" spans="1:10" ht="38.25">
      <c r="A83" s="91" t="s">
        <v>210</v>
      </c>
      <c r="B83" s="92" t="s">
        <v>213</v>
      </c>
      <c r="C83" s="92" t="s">
        <v>200</v>
      </c>
      <c r="D83" s="86" t="s">
        <v>275</v>
      </c>
      <c r="E83" s="86" t="s">
        <v>218</v>
      </c>
      <c r="F83" s="86" t="s">
        <v>211</v>
      </c>
      <c r="G83" s="100">
        <f>135.4+3.8</f>
        <v>139.20000000000002</v>
      </c>
      <c r="H83" s="100">
        <v>34.6</v>
      </c>
      <c r="I83" s="100">
        <v>34.6</v>
      </c>
    </row>
    <row r="84" spans="1:10" ht="38.25" customHeight="1">
      <c r="A84" s="83" t="s">
        <v>278</v>
      </c>
      <c r="B84" s="88">
        <v>630</v>
      </c>
      <c r="C84" s="85" t="s">
        <v>200</v>
      </c>
      <c r="D84" s="89" t="s">
        <v>275</v>
      </c>
      <c r="E84" s="89" t="s">
        <v>279</v>
      </c>
      <c r="F84" s="89"/>
      <c r="G84" s="87">
        <f>G85</f>
        <v>2047.6</v>
      </c>
      <c r="H84" s="87">
        <f>H85</f>
        <v>622.69999999999993</v>
      </c>
      <c r="I84" s="87">
        <f>I85</f>
        <v>622.69999999999993</v>
      </c>
    </row>
    <row r="85" spans="1:10" ht="51">
      <c r="A85" s="83" t="s">
        <v>124</v>
      </c>
      <c r="B85" s="85" t="s">
        <v>213</v>
      </c>
      <c r="C85" s="85" t="s">
        <v>200</v>
      </c>
      <c r="D85" s="89" t="s">
        <v>275</v>
      </c>
      <c r="E85" s="89" t="s">
        <v>280</v>
      </c>
      <c r="F85" s="86"/>
      <c r="G85" s="87">
        <f>G86+G87</f>
        <v>2047.6</v>
      </c>
      <c r="H85" s="87">
        <f>H86+H87</f>
        <v>622.69999999999993</v>
      </c>
      <c r="I85" s="87">
        <f>I86+I87</f>
        <v>622.69999999999993</v>
      </c>
    </row>
    <row r="86" spans="1:10" ht="63.75">
      <c r="A86" s="91" t="s">
        <v>146</v>
      </c>
      <c r="B86" s="84">
        <v>630</v>
      </c>
      <c r="C86" s="92" t="s">
        <v>200</v>
      </c>
      <c r="D86" s="86" t="s">
        <v>275</v>
      </c>
      <c r="E86" s="86" t="s">
        <v>280</v>
      </c>
      <c r="F86" s="86"/>
      <c r="G86" s="93">
        <v>207.6</v>
      </c>
      <c r="H86" s="93">
        <v>75.400000000000006</v>
      </c>
      <c r="I86" s="93">
        <v>75.400000000000006</v>
      </c>
    </row>
    <row r="87" spans="1:10" ht="57" customHeight="1">
      <c r="A87" s="91" t="s">
        <v>281</v>
      </c>
      <c r="B87" s="84">
        <v>630</v>
      </c>
      <c r="C87" s="92" t="s">
        <v>200</v>
      </c>
      <c r="D87" s="86" t="s">
        <v>275</v>
      </c>
      <c r="E87" s="86" t="s">
        <v>280</v>
      </c>
      <c r="F87" s="86"/>
      <c r="G87" s="93">
        <v>1840</v>
      </c>
      <c r="H87" s="93">
        <v>547.29999999999995</v>
      </c>
      <c r="I87" s="93">
        <v>547.29999999999995</v>
      </c>
    </row>
    <row r="88" spans="1:10" ht="38.25">
      <c r="A88" s="91" t="s">
        <v>210</v>
      </c>
      <c r="B88" s="84">
        <v>630</v>
      </c>
      <c r="C88" s="92" t="s">
        <v>200</v>
      </c>
      <c r="D88" s="86" t="s">
        <v>275</v>
      </c>
      <c r="E88" s="86" t="s">
        <v>280</v>
      </c>
      <c r="F88" s="86" t="s">
        <v>211</v>
      </c>
      <c r="G88" s="93">
        <f>G87+G86</f>
        <v>2047.6</v>
      </c>
      <c r="H88" s="93">
        <f>H87+H86</f>
        <v>622.69999999999993</v>
      </c>
      <c r="I88" s="93">
        <f>I87+I86</f>
        <v>622.69999999999993</v>
      </c>
    </row>
    <row r="89" spans="1:10" ht="54.75" customHeight="1">
      <c r="A89" s="83" t="s">
        <v>282</v>
      </c>
      <c r="B89" s="88">
        <v>630</v>
      </c>
      <c r="C89" s="85" t="s">
        <v>200</v>
      </c>
      <c r="D89" s="89" t="s">
        <v>283</v>
      </c>
      <c r="E89" s="89"/>
      <c r="F89" s="89"/>
      <c r="G89" s="87">
        <f>G95+G90</f>
        <v>593.79999999999995</v>
      </c>
      <c r="H89" s="87">
        <f>H95+H90</f>
        <v>317.2</v>
      </c>
      <c r="I89" s="87">
        <f>I95+I90</f>
        <v>281.59999999999997</v>
      </c>
    </row>
    <row r="90" spans="1:10" ht="38.25">
      <c r="A90" s="83" t="s">
        <v>278</v>
      </c>
      <c r="B90" s="85" t="s">
        <v>213</v>
      </c>
      <c r="C90" s="85" t="s">
        <v>200</v>
      </c>
      <c r="D90" s="89" t="s">
        <v>283</v>
      </c>
      <c r="E90" s="89" t="s">
        <v>279</v>
      </c>
      <c r="F90" s="89"/>
      <c r="G90" s="87">
        <f>G91</f>
        <v>110.1</v>
      </c>
      <c r="H90" s="87">
        <f>H91</f>
        <v>0.8</v>
      </c>
      <c r="I90" s="87">
        <f>I91</f>
        <v>0.7</v>
      </c>
    </row>
    <row r="91" spans="1:10" ht="51">
      <c r="A91" s="83" t="s">
        <v>124</v>
      </c>
      <c r="B91" s="85" t="s">
        <v>213</v>
      </c>
      <c r="C91" s="85" t="s">
        <v>200</v>
      </c>
      <c r="D91" s="89" t="s">
        <v>283</v>
      </c>
      <c r="E91" s="89" t="s">
        <v>280</v>
      </c>
      <c r="F91" s="89"/>
      <c r="G91" s="87">
        <f>SUM(G92:G93)</f>
        <v>110.1</v>
      </c>
      <c r="H91" s="87">
        <f>SUM(H92:H93)</f>
        <v>0.8</v>
      </c>
      <c r="I91" s="87">
        <f>SUM(I92:I93)</f>
        <v>0.7</v>
      </c>
    </row>
    <row r="92" spans="1:10" ht="22.5" hidden="1" customHeight="1">
      <c r="A92" s="91" t="s">
        <v>284</v>
      </c>
      <c r="B92" s="92" t="s">
        <v>213</v>
      </c>
      <c r="C92" s="92" t="s">
        <v>200</v>
      </c>
      <c r="D92" s="86" t="s">
        <v>283</v>
      </c>
      <c r="E92" s="86" t="s">
        <v>280</v>
      </c>
      <c r="F92" s="89"/>
      <c r="G92" s="93"/>
      <c r="H92" s="93"/>
      <c r="I92" s="93"/>
    </row>
    <row r="93" spans="1:10" ht="38.25">
      <c r="A93" s="91" t="s">
        <v>126</v>
      </c>
      <c r="B93" s="92" t="s">
        <v>213</v>
      </c>
      <c r="C93" s="92" t="s">
        <v>200</v>
      </c>
      <c r="D93" s="86" t="s">
        <v>283</v>
      </c>
      <c r="E93" s="86" t="s">
        <v>280</v>
      </c>
      <c r="F93" s="89"/>
      <c r="G93" s="93">
        <v>110.1</v>
      </c>
      <c r="H93" s="93">
        <f>SUM(H94)</f>
        <v>0.8</v>
      </c>
      <c r="I93" s="93">
        <f>SUM(I94)</f>
        <v>0.7</v>
      </c>
    </row>
    <row r="94" spans="1:10" ht="38.25">
      <c r="A94" s="91" t="s">
        <v>210</v>
      </c>
      <c r="B94" s="84">
        <v>630</v>
      </c>
      <c r="C94" s="92" t="s">
        <v>200</v>
      </c>
      <c r="D94" s="86" t="s">
        <v>283</v>
      </c>
      <c r="E94" s="86" t="s">
        <v>280</v>
      </c>
      <c r="F94" s="86" t="s">
        <v>211</v>
      </c>
      <c r="G94" s="93">
        <f>G93</f>
        <v>110.1</v>
      </c>
      <c r="H94" s="93">
        <v>0.8</v>
      </c>
      <c r="I94" s="93">
        <v>0.7</v>
      </c>
    </row>
    <row r="95" spans="1:10">
      <c r="A95" s="110" t="s">
        <v>226</v>
      </c>
      <c r="B95" s="85" t="s">
        <v>213</v>
      </c>
      <c r="C95" s="85" t="s">
        <v>200</v>
      </c>
      <c r="D95" s="89" t="s">
        <v>283</v>
      </c>
      <c r="E95" s="89" t="s">
        <v>227</v>
      </c>
      <c r="F95" s="89"/>
      <c r="G95" s="87">
        <f t="shared" ref="G95:I98" si="5">G96</f>
        <v>483.7</v>
      </c>
      <c r="H95" s="87">
        <f t="shared" si="5"/>
        <v>316.39999999999998</v>
      </c>
      <c r="I95" s="87">
        <f t="shared" si="5"/>
        <v>280.89999999999998</v>
      </c>
      <c r="J95" s="8"/>
    </row>
    <row r="96" spans="1:10" ht="16.5" customHeight="1">
      <c r="A96" s="114" t="s">
        <v>285</v>
      </c>
      <c r="B96" s="92" t="s">
        <v>213</v>
      </c>
      <c r="C96" s="92" t="s">
        <v>200</v>
      </c>
      <c r="D96" s="86" t="s">
        <v>283</v>
      </c>
      <c r="E96" s="86" t="s">
        <v>286</v>
      </c>
      <c r="F96" s="86"/>
      <c r="G96" s="93">
        <f t="shared" si="5"/>
        <v>483.7</v>
      </c>
      <c r="H96" s="93">
        <f t="shared" si="5"/>
        <v>316.39999999999998</v>
      </c>
      <c r="I96" s="93">
        <f t="shared" si="5"/>
        <v>280.89999999999998</v>
      </c>
    </row>
    <row r="97" spans="1:11" ht="38.25">
      <c r="A97" s="91" t="s">
        <v>210</v>
      </c>
      <c r="B97" s="92" t="s">
        <v>213</v>
      </c>
      <c r="C97" s="92" t="s">
        <v>200</v>
      </c>
      <c r="D97" s="86" t="s">
        <v>283</v>
      </c>
      <c r="E97" s="86" t="s">
        <v>286</v>
      </c>
      <c r="F97" s="86" t="s">
        <v>211</v>
      </c>
      <c r="G97" s="93">
        <v>483.7</v>
      </c>
      <c r="H97" s="93">
        <v>316.39999999999998</v>
      </c>
      <c r="I97" s="93">
        <v>280.89999999999998</v>
      </c>
    </row>
    <row r="98" spans="1:11" ht="38.25">
      <c r="A98" s="115" t="s">
        <v>287</v>
      </c>
      <c r="B98" s="85" t="s">
        <v>213</v>
      </c>
      <c r="C98" s="85" t="s">
        <v>200</v>
      </c>
      <c r="D98" s="89" t="s">
        <v>288</v>
      </c>
      <c r="E98" s="86"/>
      <c r="F98" s="86"/>
      <c r="G98" s="87">
        <f t="shared" si="5"/>
        <v>61.9</v>
      </c>
      <c r="H98" s="87">
        <f t="shared" si="5"/>
        <v>15</v>
      </c>
      <c r="I98" s="87">
        <f t="shared" si="5"/>
        <v>15</v>
      </c>
    </row>
    <row r="99" spans="1:11" ht="38.25">
      <c r="A99" s="83" t="s">
        <v>278</v>
      </c>
      <c r="B99" s="88">
        <v>630</v>
      </c>
      <c r="C99" s="85" t="s">
        <v>200</v>
      </c>
      <c r="D99" s="89" t="s">
        <v>288</v>
      </c>
      <c r="E99" s="89" t="s">
        <v>279</v>
      </c>
      <c r="F99" s="89"/>
      <c r="G99" s="87">
        <f>G100</f>
        <v>61.9</v>
      </c>
      <c r="H99" s="87">
        <f>H100</f>
        <v>15</v>
      </c>
      <c r="I99" s="87">
        <f>I100</f>
        <v>15</v>
      </c>
    </row>
    <row r="100" spans="1:11" ht="41.25" customHeight="1">
      <c r="A100" s="83" t="s">
        <v>124</v>
      </c>
      <c r="B100" s="88">
        <v>630</v>
      </c>
      <c r="C100" s="85" t="s">
        <v>200</v>
      </c>
      <c r="D100" s="89" t="s">
        <v>288</v>
      </c>
      <c r="E100" s="89" t="s">
        <v>280</v>
      </c>
      <c r="F100" s="86"/>
      <c r="G100" s="87">
        <f>G101+G103</f>
        <v>61.9</v>
      </c>
      <c r="H100" s="87">
        <f>H101+H103</f>
        <v>15</v>
      </c>
      <c r="I100" s="87">
        <f>I101+I103</f>
        <v>15</v>
      </c>
    </row>
    <row r="101" spans="1:11" ht="39" customHeight="1">
      <c r="A101" s="54" t="s">
        <v>147</v>
      </c>
      <c r="B101" s="84">
        <v>630</v>
      </c>
      <c r="C101" s="92" t="s">
        <v>200</v>
      </c>
      <c r="D101" s="86" t="s">
        <v>288</v>
      </c>
      <c r="E101" s="86" t="s">
        <v>280</v>
      </c>
      <c r="F101" s="86"/>
      <c r="G101" s="93">
        <f>G102</f>
        <v>20</v>
      </c>
      <c r="H101" s="93">
        <f>H102</f>
        <v>15</v>
      </c>
      <c r="I101" s="93">
        <f>I102</f>
        <v>15</v>
      </c>
    </row>
    <row r="102" spans="1:11" ht="52.5" customHeight="1">
      <c r="A102" s="91" t="s">
        <v>197</v>
      </c>
      <c r="B102" s="84">
        <v>630</v>
      </c>
      <c r="C102" s="92" t="s">
        <v>200</v>
      </c>
      <c r="D102" s="86" t="s">
        <v>288</v>
      </c>
      <c r="E102" s="86" t="s">
        <v>280</v>
      </c>
      <c r="F102" s="86" t="s">
        <v>198</v>
      </c>
      <c r="G102" s="93">
        <v>20</v>
      </c>
      <c r="H102" s="93">
        <v>15</v>
      </c>
      <c r="I102" s="93">
        <v>15</v>
      </c>
    </row>
    <row r="103" spans="1:11" ht="30" customHeight="1">
      <c r="A103" s="91" t="s">
        <v>127</v>
      </c>
      <c r="B103" s="84">
        <v>630</v>
      </c>
      <c r="C103" s="92" t="s">
        <v>200</v>
      </c>
      <c r="D103" s="86" t="s">
        <v>288</v>
      </c>
      <c r="E103" s="86" t="s">
        <v>280</v>
      </c>
      <c r="F103" s="86"/>
      <c r="G103" s="93">
        <f>G104</f>
        <v>41.9</v>
      </c>
      <c r="H103" s="93">
        <f>H104</f>
        <v>0</v>
      </c>
      <c r="I103" s="93">
        <f>I104</f>
        <v>0</v>
      </c>
    </row>
    <row r="104" spans="1:11" ht="30" customHeight="1">
      <c r="A104" s="91" t="s">
        <v>210</v>
      </c>
      <c r="B104" s="84">
        <v>630</v>
      </c>
      <c r="C104" s="92" t="s">
        <v>200</v>
      </c>
      <c r="D104" s="86" t="s">
        <v>288</v>
      </c>
      <c r="E104" s="86" t="s">
        <v>280</v>
      </c>
      <c r="F104" s="86" t="s">
        <v>211</v>
      </c>
      <c r="G104" s="93">
        <v>41.9</v>
      </c>
      <c r="H104" s="93">
        <v>0</v>
      </c>
      <c r="I104" s="93">
        <v>0</v>
      </c>
    </row>
    <row r="105" spans="1:11">
      <c r="A105" s="83" t="s">
        <v>289</v>
      </c>
      <c r="B105" s="88">
        <v>630</v>
      </c>
      <c r="C105" s="85" t="s">
        <v>214</v>
      </c>
      <c r="D105" s="89" t="s">
        <v>269</v>
      </c>
      <c r="E105" s="89"/>
      <c r="F105" s="89"/>
      <c r="G105" s="87">
        <f>G106+G113+G125</f>
        <v>9664.2999999999993</v>
      </c>
      <c r="H105" s="87">
        <f>H106+H113+H125</f>
        <v>268.5</v>
      </c>
      <c r="I105" s="87">
        <f>I106+I113+I125</f>
        <v>72</v>
      </c>
    </row>
    <row r="106" spans="1:11">
      <c r="A106" s="83" t="s">
        <v>290</v>
      </c>
      <c r="B106" s="88">
        <v>630</v>
      </c>
      <c r="C106" s="85" t="s">
        <v>214</v>
      </c>
      <c r="D106" s="89" t="s">
        <v>291</v>
      </c>
      <c r="E106" s="89"/>
      <c r="F106" s="89"/>
      <c r="G106" s="87">
        <f t="shared" ref="G106:I107" si="6">G107</f>
        <v>224.4</v>
      </c>
      <c r="H106" s="87">
        <f t="shared" si="6"/>
        <v>32.5</v>
      </c>
      <c r="I106" s="87">
        <f t="shared" si="6"/>
        <v>32.5</v>
      </c>
    </row>
    <row r="107" spans="1:11" ht="41.25" customHeight="1">
      <c r="A107" s="83" t="s">
        <v>292</v>
      </c>
      <c r="B107" s="88">
        <v>630</v>
      </c>
      <c r="C107" s="85" t="s">
        <v>214</v>
      </c>
      <c r="D107" s="89" t="s">
        <v>291</v>
      </c>
      <c r="E107" s="89" t="s">
        <v>253</v>
      </c>
      <c r="F107" s="89"/>
      <c r="G107" s="87">
        <f t="shared" si="6"/>
        <v>224.4</v>
      </c>
      <c r="H107" s="87">
        <f t="shared" si="6"/>
        <v>32.5</v>
      </c>
      <c r="I107" s="87">
        <f t="shared" si="6"/>
        <v>32.5</v>
      </c>
    </row>
    <row r="108" spans="1:11" ht="63" customHeight="1">
      <c r="A108" s="83" t="s">
        <v>293</v>
      </c>
      <c r="B108" s="88">
        <v>630</v>
      </c>
      <c r="C108" s="85" t="s">
        <v>214</v>
      </c>
      <c r="D108" s="89" t="s">
        <v>291</v>
      </c>
      <c r="E108" s="89" t="s">
        <v>254</v>
      </c>
      <c r="F108" s="89"/>
      <c r="G108" s="87">
        <f>G109+G110+G111</f>
        <v>224.4</v>
      </c>
      <c r="H108" s="87">
        <f>H109+H110+H111</f>
        <v>32.5</v>
      </c>
      <c r="I108" s="87">
        <f>I109+I110+I111</f>
        <v>32.5</v>
      </c>
    </row>
    <row r="109" spans="1:11" ht="16.5" customHeight="1">
      <c r="A109" s="91" t="s">
        <v>294</v>
      </c>
      <c r="B109" s="84">
        <v>630</v>
      </c>
      <c r="C109" s="92" t="s">
        <v>214</v>
      </c>
      <c r="D109" s="86" t="s">
        <v>291</v>
      </c>
      <c r="E109" s="86" t="s">
        <v>254</v>
      </c>
      <c r="F109" s="86"/>
      <c r="G109" s="93">
        <v>64.900000000000006</v>
      </c>
      <c r="H109" s="93">
        <v>32.5</v>
      </c>
      <c r="I109" s="93">
        <v>32.5</v>
      </c>
      <c r="K109" s="35"/>
    </row>
    <row r="110" spans="1:11" ht="38.25">
      <c r="A110" s="91" t="s">
        <v>121</v>
      </c>
      <c r="B110" s="84">
        <v>630</v>
      </c>
      <c r="C110" s="92" t="s">
        <v>214</v>
      </c>
      <c r="D110" s="86" t="s">
        <v>291</v>
      </c>
      <c r="E110" s="86" t="s">
        <v>254</v>
      </c>
      <c r="F110" s="86"/>
      <c r="G110" s="93">
        <v>159.5</v>
      </c>
      <c r="H110" s="93">
        <v>0</v>
      </c>
      <c r="I110" s="93">
        <v>0</v>
      </c>
      <c r="K110" s="35"/>
    </row>
    <row r="111" spans="1:11" ht="36.75" hidden="1" customHeight="1">
      <c r="A111" s="91" t="s">
        <v>295</v>
      </c>
      <c r="B111" s="84">
        <v>630</v>
      </c>
      <c r="C111" s="92" t="s">
        <v>214</v>
      </c>
      <c r="D111" s="86" t="s">
        <v>291</v>
      </c>
      <c r="E111" s="86" t="s">
        <v>254</v>
      </c>
      <c r="F111" s="86"/>
      <c r="G111" s="93">
        <v>0</v>
      </c>
      <c r="H111" s="93">
        <v>0</v>
      </c>
      <c r="I111" s="93">
        <v>0</v>
      </c>
      <c r="K111" s="35"/>
    </row>
    <row r="112" spans="1:11" ht="38.25">
      <c r="A112" s="91" t="s">
        <v>210</v>
      </c>
      <c r="B112" s="84">
        <v>630</v>
      </c>
      <c r="C112" s="92" t="s">
        <v>214</v>
      </c>
      <c r="D112" s="86" t="s">
        <v>291</v>
      </c>
      <c r="E112" s="86" t="s">
        <v>254</v>
      </c>
      <c r="F112" s="86" t="s">
        <v>211</v>
      </c>
      <c r="G112" s="93">
        <f>G109+G110+G111</f>
        <v>224.4</v>
      </c>
      <c r="H112" s="93">
        <v>0</v>
      </c>
      <c r="I112" s="93">
        <v>0</v>
      </c>
    </row>
    <row r="113" spans="1:11">
      <c r="A113" s="83" t="s">
        <v>296</v>
      </c>
      <c r="B113" s="88">
        <v>630</v>
      </c>
      <c r="C113" s="85" t="s">
        <v>214</v>
      </c>
      <c r="D113" s="89" t="s">
        <v>275</v>
      </c>
      <c r="E113" s="86"/>
      <c r="F113" s="86"/>
      <c r="G113" s="87">
        <f>G114+G121</f>
        <v>9419.9</v>
      </c>
      <c r="H113" s="87">
        <f>H114+H121</f>
        <v>236</v>
      </c>
      <c r="I113" s="87">
        <f>I114+I121</f>
        <v>39.5</v>
      </c>
    </row>
    <row r="114" spans="1:11" ht="39.75" customHeight="1">
      <c r="A114" s="83" t="s">
        <v>292</v>
      </c>
      <c r="B114" s="88">
        <v>630</v>
      </c>
      <c r="C114" s="85" t="s">
        <v>214</v>
      </c>
      <c r="D114" s="89" t="s">
        <v>275</v>
      </c>
      <c r="E114" s="89" t="s">
        <v>253</v>
      </c>
      <c r="F114" s="86"/>
      <c r="G114" s="87">
        <f>G115+G117</f>
        <v>8767.7999999999993</v>
      </c>
      <c r="H114" s="87">
        <f>H115+H117</f>
        <v>0</v>
      </c>
      <c r="I114" s="87">
        <f>I115+I117</f>
        <v>0</v>
      </c>
    </row>
    <row r="115" spans="1:11" ht="51" customHeight="1">
      <c r="A115" s="91" t="s">
        <v>297</v>
      </c>
      <c r="B115" s="84">
        <v>630</v>
      </c>
      <c r="C115" s="92" t="s">
        <v>214</v>
      </c>
      <c r="D115" s="86" t="s">
        <v>275</v>
      </c>
      <c r="E115" s="116" t="s">
        <v>298</v>
      </c>
      <c r="F115" s="86"/>
      <c r="G115" s="93">
        <f>G116</f>
        <v>772.8</v>
      </c>
      <c r="H115" s="93">
        <f>H116</f>
        <v>0</v>
      </c>
      <c r="I115" s="93">
        <f>I116</f>
        <v>0</v>
      </c>
    </row>
    <row r="116" spans="1:11" ht="36.75" customHeight="1">
      <c r="A116" s="91" t="s">
        <v>210</v>
      </c>
      <c r="B116" s="84">
        <v>630</v>
      </c>
      <c r="C116" s="92" t="s">
        <v>214</v>
      </c>
      <c r="D116" s="86" t="s">
        <v>275</v>
      </c>
      <c r="E116" s="116" t="s">
        <v>298</v>
      </c>
      <c r="F116" s="86" t="s">
        <v>211</v>
      </c>
      <c r="G116" s="93">
        <v>772.8</v>
      </c>
      <c r="H116" s="93">
        <v>0</v>
      </c>
      <c r="I116" s="93">
        <v>0</v>
      </c>
      <c r="J116" s="35"/>
      <c r="K116" s="35"/>
    </row>
    <row r="117" spans="1:11" ht="51" customHeight="1">
      <c r="A117" s="22" t="s">
        <v>299</v>
      </c>
      <c r="B117" s="117">
        <v>630</v>
      </c>
      <c r="C117" s="118" t="s">
        <v>214</v>
      </c>
      <c r="D117" s="98" t="s">
        <v>275</v>
      </c>
      <c r="E117" s="70" t="s">
        <v>300</v>
      </c>
      <c r="F117" s="86"/>
      <c r="G117" s="119">
        <f>G118+G119</f>
        <v>7995</v>
      </c>
      <c r="H117" s="119">
        <f>H118</f>
        <v>0</v>
      </c>
      <c r="I117" s="119">
        <f>I118</f>
        <v>0</v>
      </c>
    </row>
    <row r="118" spans="1:11" ht="67.5" customHeight="1">
      <c r="A118" s="54" t="s">
        <v>301</v>
      </c>
      <c r="B118" s="84">
        <v>630</v>
      </c>
      <c r="C118" s="92" t="s">
        <v>214</v>
      </c>
      <c r="D118" s="86" t="s">
        <v>275</v>
      </c>
      <c r="E118" s="19" t="s">
        <v>300</v>
      </c>
      <c r="F118" s="86"/>
      <c r="G118" s="93">
        <v>5995</v>
      </c>
      <c r="H118" s="93">
        <f>SUM(H120)</f>
        <v>0</v>
      </c>
      <c r="I118" s="93">
        <f>SUM(I120)</f>
        <v>0</v>
      </c>
    </row>
    <row r="119" spans="1:11" ht="67.5" customHeight="1">
      <c r="A119" s="209" t="s">
        <v>475</v>
      </c>
      <c r="B119" s="84">
        <v>630</v>
      </c>
      <c r="C119" s="92" t="s">
        <v>214</v>
      </c>
      <c r="D119" s="86" t="s">
        <v>275</v>
      </c>
      <c r="E119" s="19" t="s">
        <v>300</v>
      </c>
      <c r="F119" s="250"/>
      <c r="G119" s="251">
        <v>2000</v>
      </c>
      <c r="H119" s="251">
        <v>0</v>
      </c>
      <c r="I119" s="251">
        <v>0</v>
      </c>
    </row>
    <row r="120" spans="1:11" ht="38.25">
      <c r="A120" s="91" t="s">
        <v>210</v>
      </c>
      <c r="B120" s="84">
        <v>630</v>
      </c>
      <c r="C120" s="92" t="s">
        <v>214</v>
      </c>
      <c r="D120" s="86" t="s">
        <v>275</v>
      </c>
      <c r="E120" s="120" t="s">
        <v>300</v>
      </c>
      <c r="F120" s="86" t="s">
        <v>211</v>
      </c>
      <c r="G120" s="93">
        <f>G118+G119</f>
        <v>7995</v>
      </c>
      <c r="H120" s="93">
        <v>0</v>
      </c>
      <c r="I120" s="93">
        <v>0</v>
      </c>
      <c r="J120" s="35"/>
      <c r="K120" s="35"/>
    </row>
    <row r="121" spans="1:11">
      <c r="A121" s="83" t="s">
        <v>226</v>
      </c>
      <c r="B121" s="88">
        <v>630</v>
      </c>
      <c r="C121" s="85" t="s">
        <v>214</v>
      </c>
      <c r="D121" s="89" t="s">
        <v>275</v>
      </c>
      <c r="E121" s="89" t="s">
        <v>227</v>
      </c>
      <c r="F121" s="89"/>
      <c r="G121" s="87">
        <f t="shared" ref="G121:I123" si="7">G122</f>
        <v>652.09999999999991</v>
      </c>
      <c r="H121" s="87">
        <f t="shared" si="7"/>
        <v>236</v>
      </c>
      <c r="I121" s="87">
        <f t="shared" si="7"/>
        <v>39.5</v>
      </c>
    </row>
    <row r="122" spans="1:11" ht="25.5">
      <c r="A122" s="91" t="s">
        <v>302</v>
      </c>
      <c r="B122" s="84">
        <v>630</v>
      </c>
      <c r="C122" s="92" t="s">
        <v>214</v>
      </c>
      <c r="D122" s="86" t="s">
        <v>275</v>
      </c>
      <c r="E122" s="86" t="s">
        <v>303</v>
      </c>
      <c r="F122" s="86"/>
      <c r="G122" s="93">
        <f t="shared" si="7"/>
        <v>652.09999999999991</v>
      </c>
      <c r="H122" s="93">
        <f t="shared" si="7"/>
        <v>236</v>
      </c>
      <c r="I122" s="93">
        <f t="shared" si="7"/>
        <v>39.5</v>
      </c>
    </row>
    <row r="123" spans="1:11">
      <c r="A123" s="91" t="s">
        <v>304</v>
      </c>
      <c r="B123" s="84">
        <v>630</v>
      </c>
      <c r="C123" s="92" t="s">
        <v>214</v>
      </c>
      <c r="D123" s="86" t="s">
        <v>275</v>
      </c>
      <c r="E123" s="86" t="s">
        <v>303</v>
      </c>
      <c r="F123" s="86"/>
      <c r="G123" s="93">
        <f t="shared" si="7"/>
        <v>652.09999999999991</v>
      </c>
      <c r="H123" s="93">
        <f t="shared" si="7"/>
        <v>236</v>
      </c>
      <c r="I123" s="93">
        <f t="shared" si="7"/>
        <v>39.5</v>
      </c>
    </row>
    <row r="124" spans="1:11" ht="38.25">
      <c r="A124" s="91" t="s">
        <v>210</v>
      </c>
      <c r="B124" s="84">
        <v>630</v>
      </c>
      <c r="C124" s="92" t="s">
        <v>214</v>
      </c>
      <c r="D124" s="86" t="s">
        <v>275</v>
      </c>
      <c r="E124" s="86" t="s">
        <v>303</v>
      </c>
      <c r="F124" s="86" t="s">
        <v>211</v>
      </c>
      <c r="G124" s="100">
        <f>473.4+178.7</f>
        <v>652.09999999999991</v>
      </c>
      <c r="H124" s="100">
        <v>236</v>
      </c>
      <c r="I124" s="100">
        <v>39.5</v>
      </c>
      <c r="K124" s="121"/>
    </row>
    <row r="125" spans="1:11" ht="25.5">
      <c r="A125" s="38" t="s">
        <v>305</v>
      </c>
      <c r="B125" s="88">
        <v>630</v>
      </c>
      <c r="C125" s="85" t="s">
        <v>214</v>
      </c>
      <c r="D125" s="89" t="s">
        <v>306</v>
      </c>
      <c r="E125" s="89"/>
      <c r="F125" s="89"/>
      <c r="G125" s="87">
        <f>G126+G129</f>
        <v>20</v>
      </c>
      <c r="H125" s="87">
        <f>H126+H129</f>
        <v>0</v>
      </c>
      <c r="I125" s="87">
        <f>I126+I129</f>
        <v>0</v>
      </c>
    </row>
    <row r="126" spans="1:11">
      <c r="A126" s="38" t="s">
        <v>307</v>
      </c>
      <c r="B126" s="88">
        <v>630</v>
      </c>
      <c r="C126" s="85" t="s">
        <v>214</v>
      </c>
      <c r="D126" s="89" t="s">
        <v>306</v>
      </c>
      <c r="E126" s="89" t="s">
        <v>308</v>
      </c>
      <c r="F126" s="89"/>
      <c r="G126" s="87">
        <f t="shared" ref="G126:I130" si="8">G127</f>
        <v>20</v>
      </c>
      <c r="H126" s="87">
        <f t="shared" si="8"/>
        <v>0</v>
      </c>
      <c r="I126" s="87">
        <f t="shared" si="8"/>
        <v>0</v>
      </c>
    </row>
    <row r="127" spans="1:11" ht="52.5" customHeight="1">
      <c r="A127" s="54" t="s">
        <v>309</v>
      </c>
      <c r="B127" s="84">
        <v>630</v>
      </c>
      <c r="C127" s="92" t="s">
        <v>214</v>
      </c>
      <c r="D127" s="86" t="s">
        <v>306</v>
      </c>
      <c r="E127" s="86" t="s">
        <v>310</v>
      </c>
      <c r="F127" s="86"/>
      <c r="G127" s="93">
        <f t="shared" si="8"/>
        <v>20</v>
      </c>
      <c r="H127" s="93">
        <f t="shared" si="8"/>
        <v>0</v>
      </c>
      <c r="I127" s="93">
        <f t="shared" si="8"/>
        <v>0</v>
      </c>
      <c r="K127" s="35"/>
    </row>
    <row r="128" spans="1:11" ht="38.25">
      <c r="A128" s="91" t="s">
        <v>210</v>
      </c>
      <c r="B128" s="84">
        <v>630</v>
      </c>
      <c r="C128" s="92" t="s">
        <v>214</v>
      </c>
      <c r="D128" s="86" t="s">
        <v>306</v>
      </c>
      <c r="E128" s="86" t="s">
        <v>310</v>
      </c>
      <c r="F128" s="86" t="s">
        <v>211</v>
      </c>
      <c r="G128" s="93">
        <v>20</v>
      </c>
      <c r="H128" s="93">
        <v>0</v>
      </c>
      <c r="I128" s="93">
        <v>0</v>
      </c>
    </row>
    <row r="129" spans="1:11" hidden="1">
      <c r="A129" s="83" t="s">
        <v>226</v>
      </c>
      <c r="B129" s="88">
        <v>630</v>
      </c>
      <c r="C129" s="85" t="s">
        <v>214</v>
      </c>
      <c r="D129" s="89" t="s">
        <v>306</v>
      </c>
      <c r="E129" s="89" t="s">
        <v>227</v>
      </c>
      <c r="F129" s="86"/>
      <c r="G129" s="87">
        <f t="shared" si="8"/>
        <v>0</v>
      </c>
      <c r="H129" s="87">
        <f t="shared" si="8"/>
        <v>0</v>
      </c>
      <c r="I129" s="87">
        <f t="shared" si="8"/>
        <v>0</v>
      </c>
    </row>
    <row r="130" spans="1:11" ht="25.5" hidden="1">
      <c r="A130" s="91" t="s">
        <v>311</v>
      </c>
      <c r="B130" s="84">
        <v>630</v>
      </c>
      <c r="C130" s="92" t="s">
        <v>214</v>
      </c>
      <c r="D130" s="86" t="s">
        <v>306</v>
      </c>
      <c r="E130" s="86" t="s">
        <v>312</v>
      </c>
      <c r="F130" s="86"/>
      <c r="G130" s="93">
        <f t="shared" si="8"/>
        <v>0</v>
      </c>
      <c r="H130" s="93">
        <f t="shared" si="8"/>
        <v>0</v>
      </c>
      <c r="I130" s="93">
        <f t="shared" si="8"/>
        <v>0</v>
      </c>
    </row>
    <row r="131" spans="1:11" ht="38.25" hidden="1">
      <c r="A131" s="91" t="s">
        <v>210</v>
      </c>
      <c r="B131" s="84">
        <v>630</v>
      </c>
      <c r="C131" s="92" t="s">
        <v>214</v>
      </c>
      <c r="D131" s="86" t="s">
        <v>306</v>
      </c>
      <c r="E131" s="86" t="s">
        <v>312</v>
      </c>
      <c r="F131" s="86" t="s">
        <v>211</v>
      </c>
      <c r="G131" s="93">
        <v>0</v>
      </c>
      <c r="H131" s="93">
        <v>0</v>
      </c>
      <c r="I131" s="93">
        <v>0</v>
      </c>
    </row>
    <row r="132" spans="1:11" ht="25.5">
      <c r="A132" s="83" t="s">
        <v>313</v>
      </c>
      <c r="B132" s="88">
        <v>630</v>
      </c>
      <c r="C132" s="85" t="s">
        <v>314</v>
      </c>
      <c r="D132" s="89" t="s">
        <v>269</v>
      </c>
      <c r="E132" s="89"/>
      <c r="F132" s="89"/>
      <c r="G132" s="87">
        <f>G133+G148+G167+G201</f>
        <v>38244.399999999994</v>
      </c>
      <c r="H132" s="87">
        <f>H133+H148+H167+H201</f>
        <v>19051.699999999997</v>
      </c>
      <c r="I132" s="87">
        <f>I133+I148+I167+I201</f>
        <v>14211.000000000002</v>
      </c>
    </row>
    <row r="133" spans="1:11">
      <c r="A133" s="83" t="s">
        <v>315</v>
      </c>
      <c r="B133" s="88">
        <v>630</v>
      </c>
      <c r="C133" s="85" t="s">
        <v>314</v>
      </c>
      <c r="D133" s="89" t="s">
        <v>190</v>
      </c>
      <c r="E133" s="89"/>
      <c r="F133" s="89"/>
      <c r="G133" s="87">
        <f>G142+G134</f>
        <v>9837.7999999999993</v>
      </c>
      <c r="H133" s="87">
        <f>H142+H134</f>
        <v>210</v>
      </c>
      <c r="I133" s="87">
        <f>I142+I134</f>
        <v>26.7</v>
      </c>
    </row>
    <row r="134" spans="1:11" ht="54" customHeight="1">
      <c r="A134" s="38" t="s">
        <v>316</v>
      </c>
      <c r="B134" s="88">
        <v>630</v>
      </c>
      <c r="C134" s="85" t="s">
        <v>314</v>
      </c>
      <c r="D134" s="89" t="s">
        <v>190</v>
      </c>
      <c r="E134" s="89" t="s">
        <v>317</v>
      </c>
      <c r="F134" s="89"/>
      <c r="G134" s="87">
        <f>G135</f>
        <v>9217.7999999999993</v>
      </c>
      <c r="H134" s="87">
        <f>H135+H140</f>
        <v>0</v>
      </c>
      <c r="I134" s="87">
        <f>I135+I140</f>
        <v>0</v>
      </c>
    </row>
    <row r="135" spans="1:11" ht="51" customHeight="1">
      <c r="A135" s="54" t="s">
        <v>158</v>
      </c>
      <c r="B135" s="84">
        <v>630</v>
      </c>
      <c r="C135" s="92" t="s">
        <v>314</v>
      </c>
      <c r="D135" s="86" t="s">
        <v>190</v>
      </c>
      <c r="E135" s="86" t="s">
        <v>318</v>
      </c>
      <c r="F135" s="89"/>
      <c r="G135" s="93">
        <f>SUM(G139+G141)</f>
        <v>9217.7999999999993</v>
      </c>
      <c r="H135" s="93">
        <f>SUM(H136:H137)</f>
        <v>0</v>
      </c>
      <c r="I135" s="93">
        <f>SUM(I136:I137)</f>
        <v>0</v>
      </c>
    </row>
    <row r="136" spans="1:11" ht="54.6" customHeight="1">
      <c r="A136" s="54" t="s">
        <v>319</v>
      </c>
      <c r="B136" s="84">
        <v>630</v>
      </c>
      <c r="C136" s="92" t="s">
        <v>314</v>
      </c>
      <c r="D136" s="86" t="s">
        <v>190</v>
      </c>
      <c r="E136" s="86" t="s">
        <v>318</v>
      </c>
      <c r="F136" s="89"/>
      <c r="G136" s="93">
        <v>3359</v>
      </c>
      <c r="H136" s="93">
        <v>0</v>
      </c>
      <c r="I136" s="93">
        <v>0</v>
      </c>
    </row>
    <row r="137" spans="1:11" ht="56.45" customHeight="1">
      <c r="A137" s="54" t="s">
        <v>320</v>
      </c>
      <c r="B137" s="84">
        <v>630</v>
      </c>
      <c r="C137" s="92" t="s">
        <v>314</v>
      </c>
      <c r="D137" s="86" t="s">
        <v>190</v>
      </c>
      <c r="E137" s="86" t="s">
        <v>318</v>
      </c>
      <c r="F137" s="89"/>
      <c r="G137" s="93">
        <v>1518</v>
      </c>
      <c r="H137" s="93">
        <v>0</v>
      </c>
      <c r="I137" s="93">
        <v>0</v>
      </c>
    </row>
    <row r="138" spans="1:11" ht="56.45" customHeight="1">
      <c r="A138" s="207" t="s">
        <v>476</v>
      </c>
      <c r="B138" s="84">
        <v>630</v>
      </c>
      <c r="C138" s="92" t="s">
        <v>314</v>
      </c>
      <c r="D138" s="86" t="s">
        <v>190</v>
      </c>
      <c r="E138" s="86" t="s">
        <v>318</v>
      </c>
      <c r="F138" s="252"/>
      <c r="G138" s="251">
        <v>2730.8</v>
      </c>
      <c r="H138" s="251">
        <v>0</v>
      </c>
      <c r="I138" s="251">
        <v>0</v>
      </c>
    </row>
    <row r="139" spans="1:11" ht="38.25">
      <c r="A139" s="91" t="s">
        <v>210</v>
      </c>
      <c r="B139" s="84">
        <v>630</v>
      </c>
      <c r="C139" s="92" t="s">
        <v>314</v>
      </c>
      <c r="D139" s="86" t="s">
        <v>190</v>
      </c>
      <c r="E139" s="86" t="s">
        <v>318</v>
      </c>
      <c r="F139" s="86" t="s">
        <v>211</v>
      </c>
      <c r="G139" s="93">
        <f>SUM(G136:G138)</f>
        <v>7607.8</v>
      </c>
      <c r="H139" s="93">
        <f>SUM(H137+H136)</f>
        <v>0</v>
      </c>
      <c r="I139" s="161">
        <f>SUM(I136+I137)</f>
        <v>0</v>
      </c>
    </row>
    <row r="140" spans="1:11" ht="42.75" customHeight="1">
      <c r="A140" s="20" t="s">
        <v>321</v>
      </c>
      <c r="B140" s="122">
        <v>630</v>
      </c>
      <c r="C140" s="123" t="s">
        <v>314</v>
      </c>
      <c r="D140" s="116" t="s">
        <v>190</v>
      </c>
      <c r="E140" s="116" t="s">
        <v>318</v>
      </c>
      <c r="F140" s="124"/>
      <c r="G140" s="100">
        <v>1610</v>
      </c>
      <c r="H140" s="100">
        <f>SUM(H141)</f>
        <v>0</v>
      </c>
      <c r="I140" s="100">
        <f>SUM(I141)</f>
        <v>0</v>
      </c>
    </row>
    <row r="141" spans="1:11" ht="38.25">
      <c r="A141" s="91" t="s">
        <v>322</v>
      </c>
      <c r="B141" s="84">
        <v>630</v>
      </c>
      <c r="C141" s="92" t="s">
        <v>314</v>
      </c>
      <c r="D141" s="86" t="s">
        <v>190</v>
      </c>
      <c r="E141" s="86" t="s">
        <v>318</v>
      </c>
      <c r="F141" s="86" t="s">
        <v>323</v>
      </c>
      <c r="G141" s="93">
        <f>G140</f>
        <v>1610</v>
      </c>
      <c r="H141" s="93">
        <v>0</v>
      </c>
      <c r="I141" s="93">
        <v>0</v>
      </c>
    </row>
    <row r="142" spans="1:11">
      <c r="A142" s="83" t="s">
        <v>226</v>
      </c>
      <c r="B142" s="88">
        <v>630</v>
      </c>
      <c r="C142" s="85" t="s">
        <v>314</v>
      </c>
      <c r="D142" s="89" t="s">
        <v>190</v>
      </c>
      <c r="E142" s="89" t="s">
        <v>227</v>
      </c>
      <c r="F142" s="89"/>
      <c r="G142" s="87">
        <f>G143</f>
        <v>620</v>
      </c>
      <c r="H142" s="87">
        <f>H143</f>
        <v>210</v>
      </c>
      <c r="I142" s="87">
        <f>I143</f>
        <v>26.7</v>
      </c>
    </row>
    <row r="143" spans="1:11" ht="25.5">
      <c r="A143" s="83" t="s">
        <v>324</v>
      </c>
      <c r="B143" s="88">
        <v>630</v>
      </c>
      <c r="C143" s="85" t="s">
        <v>314</v>
      </c>
      <c r="D143" s="89" t="s">
        <v>190</v>
      </c>
      <c r="E143" s="89" t="s">
        <v>325</v>
      </c>
      <c r="F143" s="89"/>
      <c r="G143" s="87">
        <f>G144+G146</f>
        <v>620</v>
      </c>
      <c r="H143" s="87">
        <f>H144+H146</f>
        <v>210</v>
      </c>
      <c r="I143" s="87">
        <f>I144+I146</f>
        <v>26.7</v>
      </c>
    </row>
    <row r="144" spans="1:11" ht="25.5">
      <c r="A144" s="91" t="s">
        <v>326</v>
      </c>
      <c r="B144" s="92" t="s">
        <v>213</v>
      </c>
      <c r="C144" s="92" t="s">
        <v>314</v>
      </c>
      <c r="D144" s="86" t="s">
        <v>190</v>
      </c>
      <c r="E144" s="86" t="s">
        <v>327</v>
      </c>
      <c r="F144" s="86"/>
      <c r="G144" s="93">
        <f>G145</f>
        <v>620</v>
      </c>
      <c r="H144" s="93">
        <f>H145</f>
        <v>210</v>
      </c>
      <c r="I144" s="93">
        <f>I145</f>
        <v>26.7</v>
      </c>
      <c r="K144" s="35"/>
    </row>
    <row r="145" spans="1:11" ht="38.25">
      <c r="A145" s="91" t="s">
        <v>210</v>
      </c>
      <c r="B145" s="92" t="s">
        <v>213</v>
      </c>
      <c r="C145" s="92" t="s">
        <v>314</v>
      </c>
      <c r="D145" s="86" t="s">
        <v>190</v>
      </c>
      <c r="E145" s="86" t="s">
        <v>327</v>
      </c>
      <c r="F145" s="86" t="s">
        <v>211</v>
      </c>
      <c r="G145" s="93">
        <v>620</v>
      </c>
      <c r="H145" s="93">
        <v>210</v>
      </c>
      <c r="I145" s="93">
        <v>26.7</v>
      </c>
      <c r="J145" s="125"/>
      <c r="K145" s="126"/>
    </row>
    <row r="146" spans="1:11" ht="25.5" hidden="1">
      <c r="A146" s="91" t="s">
        <v>328</v>
      </c>
      <c r="B146" s="92" t="s">
        <v>213</v>
      </c>
      <c r="C146" s="92" t="s">
        <v>314</v>
      </c>
      <c r="D146" s="86" t="s">
        <v>190</v>
      </c>
      <c r="E146" s="86" t="s">
        <v>329</v>
      </c>
      <c r="F146" s="86"/>
      <c r="G146" s="93">
        <f>G147</f>
        <v>0</v>
      </c>
      <c r="H146" s="93">
        <f>H147</f>
        <v>0</v>
      </c>
      <c r="I146" s="93">
        <f>I147</f>
        <v>0</v>
      </c>
    </row>
    <row r="147" spans="1:11" ht="38.25" hidden="1">
      <c r="A147" s="91" t="s">
        <v>210</v>
      </c>
      <c r="B147" s="92" t="s">
        <v>213</v>
      </c>
      <c r="C147" s="92" t="s">
        <v>314</v>
      </c>
      <c r="D147" s="86" t="s">
        <v>190</v>
      </c>
      <c r="E147" s="86" t="s">
        <v>330</v>
      </c>
      <c r="F147" s="86" t="s">
        <v>211</v>
      </c>
      <c r="G147" s="93">
        <v>0</v>
      </c>
      <c r="H147" s="93">
        <v>0</v>
      </c>
      <c r="I147" s="93">
        <v>0</v>
      </c>
    </row>
    <row r="148" spans="1:11">
      <c r="A148" s="83" t="s">
        <v>331</v>
      </c>
      <c r="B148" s="88">
        <v>630</v>
      </c>
      <c r="C148" s="85" t="s">
        <v>314</v>
      </c>
      <c r="D148" s="89" t="s">
        <v>192</v>
      </c>
      <c r="E148" s="89" t="s">
        <v>201</v>
      </c>
      <c r="F148" s="89"/>
      <c r="G148" s="87">
        <f>G149+G155+G159+G164</f>
        <v>15738.8</v>
      </c>
      <c r="H148" s="87">
        <f>H149+H155+H159+H164</f>
        <v>10107.300000000001</v>
      </c>
      <c r="I148" s="87">
        <f>I149+I155+I159+I164</f>
        <v>10107.200000000001</v>
      </c>
    </row>
    <row r="149" spans="1:11" ht="51.75" customHeight="1">
      <c r="A149" s="110" t="s">
        <v>332</v>
      </c>
      <c r="B149" s="88">
        <v>630</v>
      </c>
      <c r="C149" s="85" t="s">
        <v>314</v>
      </c>
      <c r="D149" s="89" t="s">
        <v>192</v>
      </c>
      <c r="E149" s="89" t="s">
        <v>333</v>
      </c>
      <c r="F149" s="89"/>
      <c r="G149" s="87">
        <f>G150</f>
        <v>15101.9</v>
      </c>
      <c r="H149" s="87">
        <f>H150</f>
        <v>9834.6</v>
      </c>
      <c r="I149" s="87">
        <f>I150</f>
        <v>9834.6</v>
      </c>
    </row>
    <row r="150" spans="1:11" ht="54.6" customHeight="1">
      <c r="A150" s="111" t="s">
        <v>152</v>
      </c>
      <c r="B150" s="88">
        <v>630</v>
      </c>
      <c r="C150" s="85" t="s">
        <v>314</v>
      </c>
      <c r="D150" s="89" t="s">
        <v>192</v>
      </c>
      <c r="E150" s="89" t="s">
        <v>334</v>
      </c>
      <c r="F150" s="89"/>
      <c r="G150" s="87">
        <f>G152+G154</f>
        <v>15101.9</v>
      </c>
      <c r="H150" s="87">
        <f>H152+H154</f>
        <v>9834.6</v>
      </c>
      <c r="I150" s="87">
        <f>I152+I154</f>
        <v>9834.6</v>
      </c>
    </row>
    <row r="151" spans="1:11" ht="39" hidden="1" customHeight="1">
      <c r="A151" s="111"/>
      <c r="B151" s="84">
        <v>630</v>
      </c>
      <c r="C151" s="92" t="s">
        <v>314</v>
      </c>
      <c r="D151" s="86" t="s">
        <v>192</v>
      </c>
      <c r="E151" s="86" t="s">
        <v>334</v>
      </c>
      <c r="F151" s="89"/>
      <c r="G151" s="93"/>
      <c r="H151" s="93"/>
      <c r="I151" s="93"/>
    </row>
    <row r="152" spans="1:11" ht="26.45" hidden="1" customHeight="1">
      <c r="A152" s="111" t="s">
        <v>210</v>
      </c>
      <c r="B152" s="84">
        <v>630</v>
      </c>
      <c r="C152" s="92" t="s">
        <v>314</v>
      </c>
      <c r="D152" s="86" t="s">
        <v>192</v>
      </c>
      <c r="E152" s="86" t="s">
        <v>334</v>
      </c>
      <c r="F152" s="86" t="s">
        <v>211</v>
      </c>
      <c r="G152" s="93"/>
      <c r="H152" s="93"/>
      <c r="I152" s="93"/>
    </row>
    <row r="153" spans="1:11" ht="54" customHeight="1">
      <c r="A153" s="101" t="s">
        <v>335</v>
      </c>
      <c r="B153" s="84">
        <v>630</v>
      </c>
      <c r="C153" s="92" t="s">
        <v>314</v>
      </c>
      <c r="D153" s="86" t="s">
        <v>192</v>
      </c>
      <c r="E153" s="86" t="s">
        <v>334</v>
      </c>
      <c r="F153" s="86"/>
      <c r="G153" s="93">
        <f>G154</f>
        <v>15101.9</v>
      </c>
      <c r="H153" s="93">
        <f>H154</f>
        <v>9834.6</v>
      </c>
      <c r="I153" s="93">
        <f>I154</f>
        <v>9834.6</v>
      </c>
    </row>
    <row r="154" spans="1:11" ht="13.5" customHeight="1">
      <c r="A154" s="91" t="s">
        <v>222</v>
      </c>
      <c r="B154" s="84">
        <v>630</v>
      </c>
      <c r="C154" s="92" t="s">
        <v>314</v>
      </c>
      <c r="D154" s="86" t="s">
        <v>192</v>
      </c>
      <c r="E154" s="86" t="s">
        <v>334</v>
      </c>
      <c r="F154" s="86" t="s">
        <v>223</v>
      </c>
      <c r="G154" s="93">
        <v>15101.9</v>
      </c>
      <c r="H154" s="93">
        <v>9834.6</v>
      </c>
      <c r="I154" s="93">
        <v>9834.6</v>
      </c>
    </row>
    <row r="155" spans="1:11" ht="40.5" customHeight="1">
      <c r="A155" s="83" t="s">
        <v>336</v>
      </c>
      <c r="B155" s="88">
        <v>630</v>
      </c>
      <c r="C155" s="85" t="s">
        <v>314</v>
      </c>
      <c r="D155" s="89" t="s">
        <v>192</v>
      </c>
      <c r="E155" s="89" t="s">
        <v>337</v>
      </c>
      <c r="F155" s="89"/>
      <c r="G155" s="87">
        <f t="shared" ref="G155:I159" si="9">G156</f>
        <v>171.5</v>
      </c>
      <c r="H155" s="87">
        <f t="shared" si="9"/>
        <v>0</v>
      </c>
      <c r="I155" s="87">
        <f t="shared" si="9"/>
        <v>0</v>
      </c>
    </row>
    <row r="156" spans="1:11" ht="36.75" customHeight="1">
      <c r="A156" s="101" t="s">
        <v>338</v>
      </c>
      <c r="B156" s="84">
        <v>630</v>
      </c>
      <c r="C156" s="92" t="s">
        <v>314</v>
      </c>
      <c r="D156" s="86" t="s">
        <v>192</v>
      </c>
      <c r="E156" s="86" t="s">
        <v>339</v>
      </c>
      <c r="F156" s="86"/>
      <c r="G156" s="93">
        <f t="shared" si="9"/>
        <v>171.5</v>
      </c>
      <c r="H156" s="93">
        <f t="shared" si="9"/>
        <v>0</v>
      </c>
      <c r="I156" s="93">
        <f t="shared" si="9"/>
        <v>0</v>
      </c>
    </row>
    <row r="157" spans="1:11" ht="63.75" customHeight="1">
      <c r="A157" s="101" t="s">
        <v>157</v>
      </c>
      <c r="B157" s="84">
        <v>630</v>
      </c>
      <c r="C157" s="92" t="s">
        <v>314</v>
      </c>
      <c r="D157" s="86" t="s">
        <v>192</v>
      </c>
      <c r="E157" s="86" t="s">
        <v>339</v>
      </c>
      <c r="F157" s="86"/>
      <c r="G157" s="93">
        <f t="shared" si="9"/>
        <v>171.5</v>
      </c>
      <c r="H157" s="93">
        <f t="shared" si="9"/>
        <v>0</v>
      </c>
      <c r="I157" s="93">
        <f t="shared" si="9"/>
        <v>0</v>
      </c>
    </row>
    <row r="158" spans="1:11" ht="38.25">
      <c r="A158" s="91" t="s">
        <v>210</v>
      </c>
      <c r="B158" s="84">
        <v>630</v>
      </c>
      <c r="C158" s="92" t="s">
        <v>314</v>
      </c>
      <c r="D158" s="86" t="s">
        <v>192</v>
      </c>
      <c r="E158" s="86" t="s">
        <v>339</v>
      </c>
      <c r="F158" s="86" t="s">
        <v>211</v>
      </c>
      <c r="G158" s="93">
        <v>171.5</v>
      </c>
      <c r="H158" s="93">
        <v>0</v>
      </c>
      <c r="I158" s="93">
        <v>0</v>
      </c>
    </row>
    <row r="159" spans="1:11" ht="51">
      <c r="A159" s="38" t="s">
        <v>340</v>
      </c>
      <c r="B159" s="88">
        <v>630</v>
      </c>
      <c r="C159" s="85" t="s">
        <v>314</v>
      </c>
      <c r="D159" s="89" t="s">
        <v>192</v>
      </c>
      <c r="E159" s="89" t="s">
        <v>341</v>
      </c>
      <c r="F159" s="86"/>
      <c r="G159" s="87">
        <f t="shared" si="9"/>
        <v>465.3</v>
      </c>
      <c r="H159" s="87">
        <f t="shared" si="9"/>
        <v>272.60000000000002</v>
      </c>
      <c r="I159" s="87">
        <f t="shared" si="9"/>
        <v>272.60000000000002</v>
      </c>
    </row>
    <row r="160" spans="1:11" ht="63.75">
      <c r="A160" s="38" t="s">
        <v>342</v>
      </c>
      <c r="B160" s="84">
        <v>630</v>
      </c>
      <c r="C160" s="92" t="s">
        <v>314</v>
      </c>
      <c r="D160" s="86" t="s">
        <v>192</v>
      </c>
      <c r="E160" s="86" t="s">
        <v>343</v>
      </c>
      <c r="F160" s="86"/>
      <c r="G160" s="93">
        <f>G161+G162</f>
        <v>465.3</v>
      </c>
      <c r="H160" s="93">
        <f>H161+H162</f>
        <v>272.60000000000002</v>
      </c>
      <c r="I160" s="93">
        <f>I161+I162</f>
        <v>272.60000000000002</v>
      </c>
    </row>
    <row r="161" spans="1:9" ht="66.599999999999994" customHeight="1">
      <c r="A161" s="54" t="s">
        <v>344</v>
      </c>
      <c r="B161" s="84">
        <v>630</v>
      </c>
      <c r="C161" s="92" t="s">
        <v>314</v>
      </c>
      <c r="D161" s="86" t="s">
        <v>192</v>
      </c>
      <c r="E161" s="86" t="s">
        <v>343</v>
      </c>
      <c r="F161" s="86"/>
      <c r="G161" s="93">
        <v>190</v>
      </c>
      <c r="H161" s="93">
        <v>190</v>
      </c>
      <c r="I161" s="93">
        <v>190</v>
      </c>
    </row>
    <row r="162" spans="1:9" ht="65.25" customHeight="1">
      <c r="A162" s="207" t="s">
        <v>477</v>
      </c>
      <c r="B162" s="84">
        <v>630</v>
      </c>
      <c r="C162" s="92" t="s">
        <v>314</v>
      </c>
      <c r="D162" s="86" t="s">
        <v>192</v>
      </c>
      <c r="E162" s="86" t="s">
        <v>343</v>
      </c>
      <c r="F162" s="86"/>
      <c r="G162" s="93">
        <v>275.3</v>
      </c>
      <c r="H162" s="93">
        <v>82.6</v>
      </c>
      <c r="I162" s="93">
        <v>82.6</v>
      </c>
    </row>
    <row r="163" spans="1:9" ht="27.75" customHeight="1">
      <c r="A163" s="91" t="s">
        <v>210</v>
      </c>
      <c r="B163" s="84">
        <v>630</v>
      </c>
      <c r="C163" s="92" t="s">
        <v>314</v>
      </c>
      <c r="D163" s="86" t="s">
        <v>192</v>
      </c>
      <c r="E163" s="86" t="s">
        <v>343</v>
      </c>
      <c r="F163" s="86" t="s">
        <v>211</v>
      </c>
      <c r="G163" s="93">
        <f>G161+G162</f>
        <v>465.3</v>
      </c>
      <c r="H163" s="93">
        <f>SUM(H161:H162)</f>
        <v>272.60000000000002</v>
      </c>
      <c r="I163" s="93">
        <f>SUM(I161:I162)</f>
        <v>272.60000000000002</v>
      </c>
    </row>
    <row r="164" spans="1:9" ht="18.600000000000001" customHeight="1">
      <c r="A164" s="83" t="s">
        <v>345</v>
      </c>
      <c r="B164" s="88">
        <v>630</v>
      </c>
      <c r="C164" s="85" t="s">
        <v>314</v>
      </c>
      <c r="D164" s="89" t="s">
        <v>192</v>
      </c>
      <c r="E164" s="89" t="s">
        <v>227</v>
      </c>
      <c r="F164" s="89"/>
      <c r="G164" s="87">
        <f t="shared" ref="G164:I165" si="10">G165</f>
        <v>0.1</v>
      </c>
      <c r="H164" s="87">
        <f t="shared" si="10"/>
        <v>0.1</v>
      </c>
      <c r="I164" s="87">
        <f t="shared" si="10"/>
        <v>0</v>
      </c>
    </row>
    <row r="165" spans="1:9" ht="18.600000000000001" customHeight="1">
      <c r="A165" s="101" t="s">
        <v>346</v>
      </c>
      <c r="B165" s="84">
        <v>630</v>
      </c>
      <c r="C165" s="92" t="s">
        <v>314</v>
      </c>
      <c r="D165" s="86" t="s">
        <v>192</v>
      </c>
      <c r="E165" s="86" t="s">
        <v>347</v>
      </c>
      <c r="F165" s="86"/>
      <c r="G165" s="100">
        <f t="shared" si="10"/>
        <v>0.1</v>
      </c>
      <c r="H165" s="100">
        <f t="shared" si="10"/>
        <v>0.1</v>
      </c>
      <c r="I165" s="100">
        <f t="shared" si="10"/>
        <v>0</v>
      </c>
    </row>
    <row r="166" spans="1:9" ht="18.600000000000001" customHeight="1">
      <c r="A166" s="127" t="s">
        <v>222</v>
      </c>
      <c r="B166" s="122">
        <v>630</v>
      </c>
      <c r="C166" s="123" t="s">
        <v>314</v>
      </c>
      <c r="D166" s="116" t="s">
        <v>192</v>
      </c>
      <c r="E166" s="116" t="s">
        <v>347</v>
      </c>
      <c r="F166" s="116" t="s">
        <v>223</v>
      </c>
      <c r="G166" s="100">
        <v>0.1</v>
      </c>
      <c r="H166" s="100">
        <v>0.1</v>
      </c>
      <c r="I166" s="100">
        <v>0</v>
      </c>
    </row>
    <row r="167" spans="1:9">
      <c r="A167" s="83" t="s">
        <v>348</v>
      </c>
      <c r="B167" s="85" t="s">
        <v>213</v>
      </c>
      <c r="C167" s="85" t="s">
        <v>314</v>
      </c>
      <c r="D167" s="89" t="s">
        <v>200</v>
      </c>
      <c r="E167" s="89"/>
      <c r="F167" s="89"/>
      <c r="G167" s="87">
        <f>G168+G175+G185</f>
        <v>12229.3</v>
      </c>
      <c r="H167" s="87">
        <f>H168+H175+H185</f>
        <v>8601.2999999999993</v>
      </c>
      <c r="I167" s="87">
        <f>I168+I175+I185</f>
        <v>3944</v>
      </c>
    </row>
    <row r="168" spans="1:9" ht="47.25" customHeight="1">
      <c r="A168" s="91" t="s">
        <v>349</v>
      </c>
      <c r="B168" s="88">
        <v>630</v>
      </c>
      <c r="C168" s="85" t="s">
        <v>314</v>
      </c>
      <c r="D168" s="89" t="s">
        <v>200</v>
      </c>
      <c r="E168" s="89" t="s">
        <v>333</v>
      </c>
      <c r="F168" s="86"/>
      <c r="G168" s="87">
        <f>G169</f>
        <v>6105.4999999999991</v>
      </c>
      <c r="H168" s="87">
        <f>H169</f>
        <v>3556.5</v>
      </c>
      <c r="I168" s="87">
        <f>I169</f>
        <v>3555.7</v>
      </c>
    </row>
    <row r="169" spans="1:9" ht="49.5" customHeight="1">
      <c r="A169" s="101" t="s">
        <v>350</v>
      </c>
      <c r="B169" s="84">
        <v>630</v>
      </c>
      <c r="C169" s="92" t="s">
        <v>314</v>
      </c>
      <c r="D169" s="86" t="s">
        <v>200</v>
      </c>
      <c r="E169" s="86" t="s">
        <v>334</v>
      </c>
      <c r="F169" s="86"/>
      <c r="G169" s="93">
        <f>SUM(G170:G173)</f>
        <v>6105.4999999999991</v>
      </c>
      <c r="H169" s="93">
        <f>SUM(H170:H172)</f>
        <v>3556.5</v>
      </c>
      <c r="I169" s="93">
        <f>SUM(I170:I172)</f>
        <v>3555.7</v>
      </c>
    </row>
    <row r="170" spans="1:9">
      <c r="A170" s="101" t="s">
        <v>351</v>
      </c>
      <c r="B170" s="84">
        <v>630</v>
      </c>
      <c r="C170" s="92" t="s">
        <v>314</v>
      </c>
      <c r="D170" s="86" t="s">
        <v>200</v>
      </c>
      <c r="E170" s="86" t="s">
        <v>334</v>
      </c>
      <c r="F170" s="86"/>
      <c r="G170" s="93">
        <v>286.89999999999998</v>
      </c>
      <c r="H170" s="93">
        <v>286.89999999999998</v>
      </c>
      <c r="I170" s="93">
        <v>286.2</v>
      </c>
    </row>
    <row r="171" spans="1:9">
      <c r="A171" s="101" t="s">
        <v>155</v>
      </c>
      <c r="B171" s="84">
        <v>630</v>
      </c>
      <c r="C171" s="92" t="s">
        <v>314</v>
      </c>
      <c r="D171" s="86" t="s">
        <v>200</v>
      </c>
      <c r="E171" s="86" t="s">
        <v>334</v>
      </c>
      <c r="F171" s="86"/>
      <c r="G171" s="100">
        <f>5189.7+148.5</f>
        <v>5338.2</v>
      </c>
      <c r="H171" s="100">
        <v>3269.6</v>
      </c>
      <c r="I171" s="100">
        <v>3269.5</v>
      </c>
    </row>
    <row r="172" spans="1:9" ht="39.75" customHeight="1">
      <c r="A172" s="253" t="s">
        <v>478</v>
      </c>
      <c r="B172" s="84">
        <v>630</v>
      </c>
      <c r="C172" s="92" t="s">
        <v>314</v>
      </c>
      <c r="D172" s="86" t="s">
        <v>200</v>
      </c>
      <c r="E172" s="86" t="s">
        <v>334</v>
      </c>
      <c r="F172" s="86"/>
      <c r="G172" s="93">
        <v>245</v>
      </c>
      <c r="H172" s="93">
        <v>0</v>
      </c>
      <c r="I172" s="93">
        <v>0</v>
      </c>
    </row>
    <row r="173" spans="1:9" ht="39.75" customHeight="1">
      <c r="A173" s="253" t="s">
        <v>479</v>
      </c>
      <c r="B173" s="84">
        <v>630</v>
      </c>
      <c r="C173" s="92" t="s">
        <v>314</v>
      </c>
      <c r="D173" s="86" t="s">
        <v>200</v>
      </c>
      <c r="E173" s="86" t="s">
        <v>334</v>
      </c>
      <c r="F173" s="86"/>
      <c r="G173" s="93">
        <v>235.4</v>
      </c>
      <c r="H173" s="93">
        <v>0</v>
      </c>
      <c r="I173" s="93">
        <v>0</v>
      </c>
    </row>
    <row r="174" spans="1:9" ht="38.25">
      <c r="A174" s="91" t="s">
        <v>210</v>
      </c>
      <c r="B174" s="84">
        <v>630</v>
      </c>
      <c r="C174" s="92" t="s">
        <v>314</v>
      </c>
      <c r="D174" s="86" t="s">
        <v>200</v>
      </c>
      <c r="E174" s="86" t="s">
        <v>334</v>
      </c>
      <c r="F174" s="86" t="s">
        <v>211</v>
      </c>
      <c r="G174" s="93">
        <f>SUM(G169)</f>
        <v>6105.4999999999991</v>
      </c>
      <c r="H174" s="93">
        <f>SUM(H169)</f>
        <v>3556.5</v>
      </c>
      <c r="I174" s="93">
        <f>SUM(I169)</f>
        <v>3555.7</v>
      </c>
    </row>
    <row r="175" spans="1:9" ht="39" customHeight="1">
      <c r="A175" s="83" t="s">
        <v>352</v>
      </c>
      <c r="B175" s="88">
        <v>630</v>
      </c>
      <c r="C175" s="85" t="s">
        <v>314</v>
      </c>
      <c r="D175" s="89" t="s">
        <v>200</v>
      </c>
      <c r="E175" s="89" t="s">
        <v>353</v>
      </c>
      <c r="F175" s="86"/>
      <c r="G175" s="87">
        <f>G176</f>
        <v>1155.7</v>
      </c>
      <c r="H175" s="87">
        <f>H176</f>
        <v>413</v>
      </c>
      <c r="I175" s="87">
        <f>I176</f>
        <v>321.39999999999998</v>
      </c>
    </row>
    <row r="176" spans="1:9" ht="63.75">
      <c r="A176" s="128" t="s">
        <v>354</v>
      </c>
      <c r="B176" s="88">
        <v>630</v>
      </c>
      <c r="C176" s="85" t="s">
        <v>314</v>
      </c>
      <c r="D176" s="89" t="s">
        <v>200</v>
      </c>
      <c r="E176" s="89" t="s">
        <v>355</v>
      </c>
      <c r="F176" s="86"/>
      <c r="G176" s="93">
        <f>G177+G179+G181+G183</f>
        <v>1155.7</v>
      </c>
      <c r="H176" s="93">
        <f>H177+H179+H181+H183</f>
        <v>413</v>
      </c>
      <c r="I176" s="93">
        <f>I177+I179+I181+I183</f>
        <v>321.39999999999998</v>
      </c>
    </row>
    <row r="177" spans="1:9">
      <c r="A177" s="127" t="s">
        <v>356</v>
      </c>
      <c r="B177" s="123" t="s">
        <v>213</v>
      </c>
      <c r="C177" s="123" t="s">
        <v>314</v>
      </c>
      <c r="D177" s="116" t="s">
        <v>200</v>
      </c>
      <c r="E177" s="116" t="s">
        <v>357</v>
      </c>
      <c r="F177" s="116"/>
      <c r="G177" s="93">
        <f>G178</f>
        <v>188</v>
      </c>
      <c r="H177" s="93">
        <f>H178</f>
        <v>107.6</v>
      </c>
      <c r="I177" s="93">
        <f>I178</f>
        <v>107.5</v>
      </c>
    </row>
    <row r="178" spans="1:9" ht="38.25">
      <c r="A178" s="127" t="s">
        <v>210</v>
      </c>
      <c r="B178" s="123" t="s">
        <v>213</v>
      </c>
      <c r="C178" s="123" t="s">
        <v>314</v>
      </c>
      <c r="D178" s="116" t="s">
        <v>200</v>
      </c>
      <c r="E178" s="116" t="s">
        <v>357</v>
      </c>
      <c r="F178" s="116" t="s">
        <v>211</v>
      </c>
      <c r="G178" s="93">
        <v>188</v>
      </c>
      <c r="H178" s="93">
        <v>107.6</v>
      </c>
      <c r="I178" s="93">
        <v>107.5</v>
      </c>
    </row>
    <row r="179" spans="1:9">
      <c r="A179" s="91" t="s">
        <v>358</v>
      </c>
      <c r="B179" s="92" t="s">
        <v>213</v>
      </c>
      <c r="C179" s="92" t="s">
        <v>314</v>
      </c>
      <c r="D179" s="86" t="s">
        <v>200</v>
      </c>
      <c r="E179" s="86" t="s">
        <v>359</v>
      </c>
      <c r="F179" s="86"/>
      <c r="G179" s="93">
        <f>G180</f>
        <v>222.4</v>
      </c>
      <c r="H179" s="93">
        <f>H180</f>
        <v>18.100000000000001</v>
      </c>
      <c r="I179" s="93">
        <f>I180</f>
        <v>18.100000000000001</v>
      </c>
    </row>
    <row r="180" spans="1:9" ht="38.25">
      <c r="A180" s="91" t="s">
        <v>210</v>
      </c>
      <c r="B180" s="84">
        <v>630</v>
      </c>
      <c r="C180" s="92" t="s">
        <v>314</v>
      </c>
      <c r="D180" s="86" t="s">
        <v>200</v>
      </c>
      <c r="E180" s="86" t="s">
        <v>359</v>
      </c>
      <c r="F180" s="86" t="s">
        <v>211</v>
      </c>
      <c r="G180" s="93">
        <v>222.4</v>
      </c>
      <c r="H180" s="93">
        <v>18.100000000000001</v>
      </c>
      <c r="I180" s="93">
        <v>18.100000000000001</v>
      </c>
    </row>
    <row r="181" spans="1:9" ht="25.5">
      <c r="A181" s="91" t="s">
        <v>360</v>
      </c>
      <c r="B181" s="84">
        <v>630</v>
      </c>
      <c r="C181" s="92" t="s">
        <v>314</v>
      </c>
      <c r="D181" s="86" t="s">
        <v>200</v>
      </c>
      <c r="E181" s="86" t="s">
        <v>361</v>
      </c>
      <c r="F181" s="116"/>
      <c r="G181" s="93">
        <f>G182</f>
        <v>75.3</v>
      </c>
      <c r="H181" s="93">
        <f>H182</f>
        <v>0</v>
      </c>
      <c r="I181" s="93">
        <f>I182</f>
        <v>0</v>
      </c>
    </row>
    <row r="182" spans="1:9" ht="38.25">
      <c r="A182" s="91" t="s">
        <v>210</v>
      </c>
      <c r="B182" s="84">
        <v>630</v>
      </c>
      <c r="C182" s="92" t="s">
        <v>314</v>
      </c>
      <c r="D182" s="86" t="s">
        <v>200</v>
      </c>
      <c r="E182" s="86" t="s">
        <v>361</v>
      </c>
      <c r="F182" s="116" t="s">
        <v>211</v>
      </c>
      <c r="G182" s="93">
        <v>75.3</v>
      </c>
      <c r="H182" s="93">
        <v>0</v>
      </c>
      <c r="I182" s="93">
        <v>0</v>
      </c>
    </row>
    <row r="183" spans="1:9">
      <c r="A183" s="91" t="s">
        <v>362</v>
      </c>
      <c r="B183" s="84">
        <v>630</v>
      </c>
      <c r="C183" s="92" t="s">
        <v>314</v>
      </c>
      <c r="D183" s="86" t="s">
        <v>200</v>
      </c>
      <c r="E183" s="86" t="s">
        <v>363</v>
      </c>
      <c r="F183" s="116"/>
      <c r="G183" s="93">
        <f>G184</f>
        <v>670</v>
      </c>
      <c r="H183" s="93">
        <f>H184</f>
        <v>287.3</v>
      </c>
      <c r="I183" s="93">
        <f>I184</f>
        <v>195.8</v>
      </c>
    </row>
    <row r="184" spans="1:9" ht="38.25">
      <c r="A184" s="91" t="s">
        <v>210</v>
      </c>
      <c r="B184" s="84">
        <v>630</v>
      </c>
      <c r="C184" s="92" t="s">
        <v>314</v>
      </c>
      <c r="D184" s="86" t="s">
        <v>200</v>
      </c>
      <c r="E184" s="86" t="s">
        <v>363</v>
      </c>
      <c r="F184" s="86" t="s">
        <v>211</v>
      </c>
      <c r="G184" s="93">
        <v>670</v>
      </c>
      <c r="H184" s="93">
        <v>287.3</v>
      </c>
      <c r="I184" s="93">
        <v>195.8</v>
      </c>
    </row>
    <row r="185" spans="1:9">
      <c r="A185" s="83" t="s">
        <v>226</v>
      </c>
      <c r="B185" s="85" t="s">
        <v>213</v>
      </c>
      <c r="C185" s="85" t="s">
        <v>314</v>
      </c>
      <c r="D185" s="89" t="s">
        <v>200</v>
      </c>
      <c r="E185" s="89" t="s">
        <v>227</v>
      </c>
      <c r="F185" s="89"/>
      <c r="G185" s="87">
        <f>G192+G188+G191</f>
        <v>4968.1000000000004</v>
      </c>
      <c r="H185" s="87">
        <f>H192+H188+H191</f>
        <v>4631.8</v>
      </c>
      <c r="I185" s="87">
        <f>I192+I188+I191</f>
        <v>66.900000000000006</v>
      </c>
    </row>
    <row r="186" spans="1:9" ht="60">
      <c r="A186" s="254" t="s">
        <v>480</v>
      </c>
      <c r="B186" s="255" t="s">
        <v>213</v>
      </c>
      <c r="C186" s="255" t="s">
        <v>314</v>
      </c>
      <c r="D186" s="256" t="s">
        <v>200</v>
      </c>
      <c r="E186" s="256" t="s">
        <v>481</v>
      </c>
      <c r="F186" s="250"/>
      <c r="G186" s="251">
        <v>2033.5</v>
      </c>
      <c r="H186" s="251">
        <v>2033.5</v>
      </c>
      <c r="I186" s="251">
        <v>0</v>
      </c>
    </row>
    <row r="187" spans="1:9" ht="64.5" customHeight="1">
      <c r="A187" s="254" t="s">
        <v>482</v>
      </c>
      <c r="B187" s="255" t="s">
        <v>213</v>
      </c>
      <c r="C187" s="255" t="s">
        <v>314</v>
      </c>
      <c r="D187" s="256" t="s">
        <v>200</v>
      </c>
      <c r="E187" s="256" t="s">
        <v>481</v>
      </c>
      <c r="F187" s="250"/>
      <c r="G187" s="251">
        <v>1953.2</v>
      </c>
      <c r="H187" s="251">
        <v>1953.2</v>
      </c>
      <c r="I187" s="251">
        <v>0</v>
      </c>
    </row>
    <row r="188" spans="1:9" ht="27.75" customHeight="1">
      <c r="A188" s="254" t="s">
        <v>210</v>
      </c>
      <c r="B188" s="255" t="s">
        <v>213</v>
      </c>
      <c r="C188" s="255" t="s">
        <v>314</v>
      </c>
      <c r="D188" s="256" t="s">
        <v>200</v>
      </c>
      <c r="E188" s="256" t="s">
        <v>481</v>
      </c>
      <c r="F188" s="250" t="s">
        <v>211</v>
      </c>
      <c r="G188" s="251">
        <f>SUM(G186:G187)</f>
        <v>3986.7</v>
      </c>
      <c r="H188" s="251">
        <f>SUM(H186:H187)</f>
        <v>3986.7</v>
      </c>
      <c r="I188" s="251">
        <f>SUM(I186:I187)</f>
        <v>0</v>
      </c>
    </row>
    <row r="189" spans="1:9" ht="72">
      <c r="A189" s="257" t="s">
        <v>483</v>
      </c>
      <c r="B189" s="255" t="s">
        <v>213</v>
      </c>
      <c r="C189" s="255" t="s">
        <v>314</v>
      </c>
      <c r="D189" s="256" t="s">
        <v>200</v>
      </c>
      <c r="E189" s="256" t="s">
        <v>484</v>
      </c>
      <c r="F189" s="252"/>
      <c r="G189" s="251">
        <v>171.5</v>
      </c>
      <c r="H189" s="251">
        <v>0</v>
      </c>
      <c r="I189" s="251">
        <v>0</v>
      </c>
    </row>
    <row r="190" spans="1:9" ht="84">
      <c r="A190" s="257" t="s">
        <v>485</v>
      </c>
      <c r="B190" s="255" t="s">
        <v>213</v>
      </c>
      <c r="C190" s="255" t="s">
        <v>314</v>
      </c>
      <c r="D190" s="256" t="s">
        <v>200</v>
      </c>
      <c r="E190" s="256" t="s">
        <v>484</v>
      </c>
      <c r="F190" s="252"/>
      <c r="G190" s="251">
        <v>164.8</v>
      </c>
      <c r="H190" s="251">
        <v>0</v>
      </c>
      <c r="I190" s="251">
        <v>0</v>
      </c>
    </row>
    <row r="191" spans="1:9" ht="30" customHeight="1">
      <c r="A191" s="254" t="s">
        <v>210</v>
      </c>
      <c r="B191" s="255" t="s">
        <v>213</v>
      </c>
      <c r="C191" s="255" t="s">
        <v>314</v>
      </c>
      <c r="D191" s="256" t="s">
        <v>200</v>
      </c>
      <c r="E191" s="256" t="s">
        <v>484</v>
      </c>
      <c r="F191" s="256" t="s">
        <v>211</v>
      </c>
      <c r="G191" s="251">
        <f>G189+G190</f>
        <v>336.3</v>
      </c>
      <c r="H191" s="251">
        <f>SUM(H189:H190)</f>
        <v>0</v>
      </c>
      <c r="I191" s="251">
        <f>SUM(I189:I190)</f>
        <v>0</v>
      </c>
    </row>
    <row r="192" spans="1:9">
      <c r="A192" s="83" t="s">
        <v>364</v>
      </c>
      <c r="B192" s="85" t="s">
        <v>213</v>
      </c>
      <c r="C192" s="85" t="s">
        <v>314</v>
      </c>
      <c r="D192" s="89" t="s">
        <v>200</v>
      </c>
      <c r="E192" s="89" t="s">
        <v>365</v>
      </c>
      <c r="F192" s="89"/>
      <c r="G192" s="87">
        <f>G193+G195+G197+G199</f>
        <v>645.1</v>
      </c>
      <c r="H192" s="87">
        <f>H193+H195+H197+H199</f>
        <v>645.1</v>
      </c>
      <c r="I192" s="87">
        <f>I193+I195+I197+I199</f>
        <v>66.900000000000006</v>
      </c>
    </row>
    <row r="193" spans="1:11">
      <c r="A193" s="91" t="s">
        <v>362</v>
      </c>
      <c r="B193" s="92" t="s">
        <v>213</v>
      </c>
      <c r="C193" s="92" t="s">
        <v>314</v>
      </c>
      <c r="D193" s="86" t="s">
        <v>200</v>
      </c>
      <c r="E193" s="86" t="s">
        <v>366</v>
      </c>
      <c r="F193" s="89"/>
      <c r="G193" s="93">
        <f>G194</f>
        <v>645.1</v>
      </c>
      <c r="H193" s="93">
        <f>H194</f>
        <v>645.1</v>
      </c>
      <c r="I193" s="93">
        <f>I194</f>
        <v>66.900000000000006</v>
      </c>
    </row>
    <row r="194" spans="1:11" ht="38.25">
      <c r="A194" s="91" t="s">
        <v>210</v>
      </c>
      <c r="B194" s="84">
        <v>630</v>
      </c>
      <c r="C194" s="92" t="s">
        <v>314</v>
      </c>
      <c r="D194" s="86" t="s">
        <v>200</v>
      </c>
      <c r="E194" s="86" t="s">
        <v>366</v>
      </c>
      <c r="F194" s="86" t="s">
        <v>211</v>
      </c>
      <c r="G194" s="93">
        <v>645.1</v>
      </c>
      <c r="H194" s="93">
        <v>645.1</v>
      </c>
      <c r="I194" s="93">
        <v>66.900000000000006</v>
      </c>
      <c r="K194" s="129"/>
    </row>
    <row r="195" spans="1:11" hidden="1">
      <c r="A195" s="91"/>
      <c r="B195" s="92"/>
      <c r="C195" s="92"/>
      <c r="D195" s="86"/>
      <c r="E195" s="86"/>
      <c r="F195" s="86"/>
      <c r="G195" s="93"/>
      <c r="H195" s="93"/>
      <c r="I195" s="93"/>
    </row>
    <row r="196" spans="1:11" hidden="1">
      <c r="A196" s="91"/>
      <c r="B196" s="84"/>
      <c r="C196" s="92"/>
      <c r="D196" s="86"/>
      <c r="E196" s="86"/>
      <c r="F196" s="86"/>
      <c r="G196" s="93"/>
      <c r="H196" s="93"/>
      <c r="I196" s="93"/>
    </row>
    <row r="197" spans="1:11" hidden="1">
      <c r="A197" s="91"/>
      <c r="B197" s="84"/>
      <c r="C197" s="92"/>
      <c r="D197" s="86"/>
      <c r="E197" s="86"/>
      <c r="F197" s="86"/>
      <c r="G197" s="93"/>
      <c r="H197" s="93"/>
      <c r="I197" s="93"/>
    </row>
    <row r="198" spans="1:11" hidden="1">
      <c r="A198" s="91"/>
      <c r="B198" s="84"/>
      <c r="C198" s="92"/>
      <c r="D198" s="86"/>
      <c r="E198" s="86"/>
      <c r="F198" s="86"/>
      <c r="G198" s="93"/>
      <c r="H198" s="93"/>
      <c r="I198" s="93"/>
      <c r="K198" s="35"/>
    </row>
    <row r="199" spans="1:11" ht="15" hidden="1" customHeight="1">
      <c r="A199" s="91"/>
      <c r="B199" s="84"/>
      <c r="C199" s="92"/>
      <c r="D199" s="86"/>
      <c r="E199" s="86"/>
      <c r="F199" s="86"/>
      <c r="G199" s="93"/>
      <c r="H199" s="93"/>
      <c r="I199" s="93"/>
      <c r="K199" s="35"/>
    </row>
    <row r="200" spans="1:11" hidden="1">
      <c r="A200" s="91"/>
      <c r="B200" s="84"/>
      <c r="C200" s="92"/>
      <c r="D200" s="86"/>
      <c r="E200" s="86"/>
      <c r="F200" s="86"/>
      <c r="G200" s="93"/>
      <c r="H200" s="93"/>
      <c r="I200" s="93"/>
      <c r="K200" s="35"/>
    </row>
    <row r="201" spans="1:11" ht="27.75" customHeight="1">
      <c r="A201" s="83" t="s">
        <v>367</v>
      </c>
      <c r="B201" s="88">
        <v>630</v>
      </c>
      <c r="C201" s="85" t="s">
        <v>314</v>
      </c>
      <c r="D201" s="89" t="s">
        <v>314</v>
      </c>
      <c r="E201" s="89"/>
      <c r="F201" s="89"/>
      <c r="G201" s="87">
        <f t="shared" ref="G201:I202" si="11">G202</f>
        <v>438.5</v>
      </c>
      <c r="H201" s="87">
        <f t="shared" si="11"/>
        <v>133.1</v>
      </c>
      <c r="I201" s="87">
        <f t="shared" si="11"/>
        <v>133.1</v>
      </c>
      <c r="K201" s="35"/>
    </row>
    <row r="202" spans="1:11" ht="17.45" customHeight="1">
      <c r="A202" s="91" t="s">
        <v>166</v>
      </c>
      <c r="B202" s="84">
        <v>630</v>
      </c>
      <c r="C202" s="92" t="s">
        <v>314</v>
      </c>
      <c r="D202" s="86" t="s">
        <v>314</v>
      </c>
      <c r="E202" s="86" t="s">
        <v>368</v>
      </c>
      <c r="F202" s="86"/>
      <c r="G202" s="93">
        <f t="shared" si="11"/>
        <v>438.5</v>
      </c>
      <c r="H202" s="93">
        <f t="shared" si="11"/>
        <v>133.1</v>
      </c>
      <c r="I202" s="93">
        <f t="shared" si="11"/>
        <v>133.1</v>
      </c>
    </row>
    <row r="203" spans="1:11">
      <c r="A203" s="91" t="s">
        <v>222</v>
      </c>
      <c r="B203" s="84">
        <v>630</v>
      </c>
      <c r="C203" s="92" t="s">
        <v>314</v>
      </c>
      <c r="D203" s="86" t="s">
        <v>314</v>
      </c>
      <c r="E203" s="86" t="s">
        <v>368</v>
      </c>
      <c r="F203" s="86" t="s">
        <v>223</v>
      </c>
      <c r="G203" s="93">
        <v>438.5</v>
      </c>
      <c r="H203" s="93">
        <v>133.1</v>
      </c>
      <c r="I203" s="93">
        <v>133.1</v>
      </c>
      <c r="K203" s="35"/>
    </row>
    <row r="204" spans="1:11">
      <c r="A204" s="83" t="s">
        <v>369</v>
      </c>
      <c r="B204" s="88">
        <v>630</v>
      </c>
      <c r="C204" s="85" t="s">
        <v>235</v>
      </c>
      <c r="D204" s="89" t="s">
        <v>269</v>
      </c>
      <c r="E204" s="89"/>
      <c r="F204" s="89"/>
      <c r="G204" s="87">
        <f>G205+G209</f>
        <v>150</v>
      </c>
      <c r="H204" s="87">
        <f>H205+H209</f>
        <v>103.4</v>
      </c>
      <c r="I204" s="87">
        <f>I205+I209</f>
        <v>48.7</v>
      </c>
      <c r="K204" s="35"/>
    </row>
    <row r="205" spans="1:11" ht="38.25">
      <c r="A205" s="83" t="s">
        <v>370</v>
      </c>
      <c r="B205" s="88">
        <v>630</v>
      </c>
      <c r="C205" s="85" t="s">
        <v>235</v>
      </c>
      <c r="D205" s="89" t="s">
        <v>314</v>
      </c>
      <c r="E205" s="89"/>
      <c r="F205" s="89"/>
      <c r="G205" s="87">
        <f>G208</f>
        <v>15</v>
      </c>
      <c r="H205" s="87">
        <f>H208</f>
        <v>15</v>
      </c>
      <c r="I205" s="87">
        <f>I208</f>
        <v>0</v>
      </c>
      <c r="K205" s="35"/>
    </row>
    <row r="206" spans="1:11">
      <c r="A206" s="83" t="s">
        <v>219</v>
      </c>
      <c r="B206" s="84">
        <v>630</v>
      </c>
      <c r="C206" s="92" t="s">
        <v>235</v>
      </c>
      <c r="D206" s="86" t="s">
        <v>314</v>
      </c>
      <c r="E206" s="89" t="s">
        <v>220</v>
      </c>
      <c r="F206" s="89"/>
      <c r="G206" s="87">
        <f t="shared" ref="G206:I216" si="12">G207</f>
        <v>15</v>
      </c>
      <c r="H206" s="87">
        <f t="shared" si="12"/>
        <v>15</v>
      </c>
      <c r="I206" s="87">
        <f t="shared" si="12"/>
        <v>0</v>
      </c>
      <c r="K206" s="35"/>
    </row>
    <row r="207" spans="1:11" ht="25.5">
      <c r="A207" s="91" t="s">
        <v>195</v>
      </c>
      <c r="B207" s="84">
        <v>630</v>
      </c>
      <c r="C207" s="92" t="s">
        <v>235</v>
      </c>
      <c r="D207" s="86" t="s">
        <v>314</v>
      </c>
      <c r="E207" s="86" t="s">
        <v>221</v>
      </c>
      <c r="F207" s="86"/>
      <c r="G207" s="93">
        <f t="shared" si="12"/>
        <v>15</v>
      </c>
      <c r="H207" s="93">
        <f t="shared" si="12"/>
        <v>15</v>
      </c>
      <c r="I207" s="93">
        <f t="shared" si="12"/>
        <v>0</v>
      </c>
      <c r="K207" s="35"/>
    </row>
    <row r="208" spans="1:11" ht="38.25">
      <c r="A208" s="91" t="s">
        <v>210</v>
      </c>
      <c r="B208" s="84">
        <v>630</v>
      </c>
      <c r="C208" s="92" t="s">
        <v>235</v>
      </c>
      <c r="D208" s="86" t="s">
        <v>314</v>
      </c>
      <c r="E208" s="86" t="s">
        <v>221</v>
      </c>
      <c r="F208" s="86" t="s">
        <v>211</v>
      </c>
      <c r="G208" s="93">
        <v>15</v>
      </c>
      <c r="H208" s="93">
        <v>15</v>
      </c>
      <c r="I208" s="93">
        <v>0</v>
      </c>
      <c r="K208" s="35"/>
    </row>
    <row r="209" spans="1:9">
      <c r="A209" s="83" t="s">
        <v>371</v>
      </c>
      <c r="B209" s="88">
        <v>630</v>
      </c>
      <c r="C209" s="85" t="s">
        <v>235</v>
      </c>
      <c r="D209" s="89" t="s">
        <v>235</v>
      </c>
      <c r="E209" s="89"/>
      <c r="F209" s="89"/>
      <c r="G209" s="87">
        <f t="shared" si="12"/>
        <v>135</v>
      </c>
      <c r="H209" s="87">
        <f t="shared" si="12"/>
        <v>88.4</v>
      </c>
      <c r="I209" s="87">
        <f t="shared" si="12"/>
        <v>48.7</v>
      </c>
    </row>
    <row r="210" spans="1:9" ht="51">
      <c r="A210" s="83" t="s">
        <v>372</v>
      </c>
      <c r="B210" s="88">
        <v>630</v>
      </c>
      <c r="C210" s="85" t="s">
        <v>235</v>
      </c>
      <c r="D210" s="89" t="s">
        <v>235</v>
      </c>
      <c r="E210" s="130" t="s">
        <v>373</v>
      </c>
      <c r="F210" s="89"/>
      <c r="G210" s="87">
        <f t="shared" si="12"/>
        <v>135</v>
      </c>
      <c r="H210" s="87">
        <f t="shared" si="12"/>
        <v>88.4</v>
      </c>
      <c r="I210" s="87">
        <f t="shared" si="12"/>
        <v>48.7</v>
      </c>
    </row>
    <row r="211" spans="1:9" ht="38.25" customHeight="1">
      <c r="A211" s="91" t="s">
        <v>374</v>
      </c>
      <c r="B211" s="84">
        <v>630</v>
      </c>
      <c r="C211" s="92" t="s">
        <v>235</v>
      </c>
      <c r="D211" s="86" t="s">
        <v>235</v>
      </c>
      <c r="E211" s="108" t="s">
        <v>375</v>
      </c>
      <c r="F211" s="86"/>
      <c r="G211" s="93">
        <f t="shared" si="12"/>
        <v>135</v>
      </c>
      <c r="H211" s="93">
        <f t="shared" si="12"/>
        <v>88.4</v>
      </c>
      <c r="I211" s="93">
        <f t="shared" si="12"/>
        <v>48.7</v>
      </c>
    </row>
    <row r="212" spans="1:9" ht="38.25">
      <c r="A212" s="91" t="s">
        <v>210</v>
      </c>
      <c r="B212" s="84">
        <v>630</v>
      </c>
      <c r="C212" s="92" t="s">
        <v>235</v>
      </c>
      <c r="D212" s="94" t="s">
        <v>235</v>
      </c>
      <c r="E212" s="86" t="s">
        <v>376</v>
      </c>
      <c r="F212" s="86" t="s">
        <v>211</v>
      </c>
      <c r="G212" s="93">
        <v>135</v>
      </c>
      <c r="H212" s="93">
        <v>88.4</v>
      </c>
      <c r="I212" s="93">
        <v>48.7</v>
      </c>
    </row>
    <row r="213" spans="1:9">
      <c r="A213" s="83" t="s">
        <v>377</v>
      </c>
      <c r="B213" s="88">
        <v>630</v>
      </c>
      <c r="C213" s="85" t="s">
        <v>291</v>
      </c>
      <c r="D213" s="89" t="s">
        <v>269</v>
      </c>
      <c r="E213" s="86"/>
      <c r="F213" s="86"/>
      <c r="G213" s="93">
        <f t="shared" si="12"/>
        <v>983.8</v>
      </c>
      <c r="H213" s="93">
        <f t="shared" si="12"/>
        <v>820.3</v>
      </c>
      <c r="I213" s="93">
        <f t="shared" si="12"/>
        <v>820.2</v>
      </c>
    </row>
    <row r="214" spans="1:9">
      <c r="A214" s="83" t="s">
        <v>378</v>
      </c>
      <c r="B214" s="88">
        <v>630</v>
      </c>
      <c r="C214" s="85" t="s">
        <v>291</v>
      </c>
      <c r="D214" s="89" t="s">
        <v>190</v>
      </c>
      <c r="E214" s="86"/>
      <c r="F214" s="86"/>
      <c r="G214" s="93">
        <f t="shared" si="12"/>
        <v>983.8</v>
      </c>
      <c r="H214" s="93">
        <f t="shared" si="12"/>
        <v>820.3</v>
      </c>
      <c r="I214" s="93">
        <f t="shared" si="12"/>
        <v>820.2</v>
      </c>
    </row>
    <row r="215" spans="1:9" ht="40.15" customHeight="1">
      <c r="A215" s="83" t="s">
        <v>379</v>
      </c>
      <c r="B215" s="84">
        <v>630</v>
      </c>
      <c r="C215" s="92" t="s">
        <v>291</v>
      </c>
      <c r="D215" s="86" t="s">
        <v>190</v>
      </c>
      <c r="E215" s="86" t="s">
        <v>380</v>
      </c>
      <c r="F215" s="86"/>
      <c r="G215" s="93">
        <f t="shared" si="12"/>
        <v>983.8</v>
      </c>
      <c r="H215" s="93">
        <f t="shared" si="12"/>
        <v>820.3</v>
      </c>
      <c r="I215" s="93">
        <f t="shared" si="12"/>
        <v>820.2</v>
      </c>
    </row>
    <row r="216" spans="1:9" ht="43.9" customHeight="1">
      <c r="A216" s="91" t="s">
        <v>162</v>
      </c>
      <c r="B216" s="84">
        <v>630</v>
      </c>
      <c r="C216" s="92" t="s">
        <v>291</v>
      </c>
      <c r="D216" s="86" t="s">
        <v>190</v>
      </c>
      <c r="E216" s="86" t="s">
        <v>381</v>
      </c>
      <c r="F216" s="86"/>
      <c r="G216" s="93">
        <f t="shared" si="12"/>
        <v>983.8</v>
      </c>
      <c r="H216" s="93">
        <f t="shared" si="12"/>
        <v>820.3</v>
      </c>
      <c r="I216" s="93">
        <f t="shared" si="12"/>
        <v>820.2</v>
      </c>
    </row>
    <row r="217" spans="1:9" ht="15.6" customHeight="1">
      <c r="A217" s="91" t="s">
        <v>382</v>
      </c>
      <c r="B217" s="84">
        <v>630</v>
      </c>
      <c r="C217" s="92" t="s">
        <v>291</v>
      </c>
      <c r="D217" s="86" t="s">
        <v>190</v>
      </c>
      <c r="E217" s="86" t="s">
        <v>381</v>
      </c>
      <c r="F217" s="86"/>
      <c r="G217" s="93">
        <v>983.8</v>
      </c>
      <c r="H217" s="93">
        <f>H218</f>
        <v>820.3</v>
      </c>
      <c r="I217" s="93">
        <f>I218</f>
        <v>820.2</v>
      </c>
    </row>
    <row r="218" spans="1:9" ht="26.45" customHeight="1">
      <c r="A218" s="91" t="s">
        <v>210</v>
      </c>
      <c r="B218" s="84">
        <v>630</v>
      </c>
      <c r="C218" s="92" t="s">
        <v>291</v>
      </c>
      <c r="D218" s="86" t="s">
        <v>190</v>
      </c>
      <c r="E218" s="86" t="s">
        <v>381</v>
      </c>
      <c r="F218" s="86" t="s">
        <v>211</v>
      </c>
      <c r="G218" s="93">
        <f>G217</f>
        <v>983.8</v>
      </c>
      <c r="H218" s="93">
        <v>820.3</v>
      </c>
      <c r="I218" s="93">
        <v>820.2</v>
      </c>
    </row>
    <row r="219" spans="1:9">
      <c r="A219" s="83" t="s">
        <v>383</v>
      </c>
      <c r="B219" s="88">
        <v>630</v>
      </c>
      <c r="C219" s="85" t="s">
        <v>283</v>
      </c>
      <c r="D219" s="90" t="s">
        <v>269</v>
      </c>
      <c r="E219" s="89"/>
      <c r="F219" s="89"/>
      <c r="G219" s="87">
        <f>G220+G227+G236</f>
        <v>3102.7999999999997</v>
      </c>
      <c r="H219" s="87">
        <f>H220+H227+H236</f>
        <v>1159.5999999999999</v>
      </c>
      <c r="I219" s="87">
        <f>I220+I227+I236</f>
        <v>1159.5999999999999</v>
      </c>
    </row>
    <row r="220" spans="1:9">
      <c r="A220" s="83" t="s">
        <v>384</v>
      </c>
      <c r="B220" s="88">
        <v>630</v>
      </c>
      <c r="C220" s="85" t="s">
        <v>283</v>
      </c>
      <c r="D220" s="89" t="s">
        <v>190</v>
      </c>
      <c r="E220" s="89"/>
      <c r="F220" s="89"/>
      <c r="G220" s="87">
        <f>G221</f>
        <v>2847.7</v>
      </c>
      <c r="H220" s="87">
        <f>H221</f>
        <v>1159.5999999999999</v>
      </c>
      <c r="I220" s="87">
        <f>I221</f>
        <v>1159.5999999999999</v>
      </c>
    </row>
    <row r="221" spans="1:9" ht="63.75">
      <c r="A221" s="83" t="s">
        <v>385</v>
      </c>
      <c r="B221" s="84">
        <v>630</v>
      </c>
      <c r="C221" s="85" t="s">
        <v>283</v>
      </c>
      <c r="D221" s="89" t="s">
        <v>190</v>
      </c>
      <c r="E221" s="89" t="s">
        <v>216</v>
      </c>
      <c r="F221" s="89"/>
      <c r="G221" s="87">
        <f>G223+G225</f>
        <v>2847.7</v>
      </c>
      <c r="H221" s="87">
        <f>H223+H225</f>
        <v>1159.5999999999999</v>
      </c>
      <c r="I221" s="87">
        <f>I223+I225</f>
        <v>1159.5999999999999</v>
      </c>
    </row>
    <row r="222" spans="1:9" ht="39" hidden="1" customHeight="1">
      <c r="A222" s="91"/>
      <c r="B222" s="84"/>
      <c r="C222" s="92"/>
      <c r="D222" s="86"/>
      <c r="E222" s="86"/>
      <c r="F222" s="86"/>
      <c r="G222" s="93"/>
      <c r="H222" s="93"/>
      <c r="I222" s="93"/>
    </row>
    <row r="223" spans="1:9" ht="38.25">
      <c r="A223" s="91" t="s">
        <v>386</v>
      </c>
      <c r="B223" s="84">
        <v>630</v>
      </c>
      <c r="C223" s="92" t="s">
        <v>283</v>
      </c>
      <c r="D223" s="86" t="s">
        <v>190</v>
      </c>
      <c r="E223" s="86" t="s">
        <v>387</v>
      </c>
      <c r="F223" s="86"/>
      <c r="G223" s="93">
        <f>G224</f>
        <v>1992.1</v>
      </c>
      <c r="H223" s="93">
        <f>H224</f>
        <v>813.3</v>
      </c>
      <c r="I223" s="93">
        <f>I224</f>
        <v>813.3</v>
      </c>
    </row>
    <row r="224" spans="1:9" ht="25.5">
      <c r="A224" s="91" t="s">
        <v>388</v>
      </c>
      <c r="B224" s="84">
        <v>630</v>
      </c>
      <c r="C224" s="92" t="s">
        <v>283</v>
      </c>
      <c r="D224" s="86" t="s">
        <v>190</v>
      </c>
      <c r="E224" s="86" t="s">
        <v>387</v>
      </c>
      <c r="F224" s="86" t="s">
        <v>389</v>
      </c>
      <c r="G224" s="93">
        <v>1992.1</v>
      </c>
      <c r="H224" s="93">
        <v>813.3</v>
      </c>
      <c r="I224" s="93">
        <v>813.3</v>
      </c>
    </row>
    <row r="225" spans="1:9" ht="24.6" customHeight="1">
      <c r="A225" s="91" t="s">
        <v>390</v>
      </c>
      <c r="B225" s="84">
        <v>630</v>
      </c>
      <c r="C225" s="92" t="s">
        <v>283</v>
      </c>
      <c r="D225" s="86" t="s">
        <v>190</v>
      </c>
      <c r="E225" s="86" t="s">
        <v>391</v>
      </c>
      <c r="F225" s="86"/>
      <c r="G225" s="93">
        <f>G226</f>
        <v>855.6</v>
      </c>
      <c r="H225" s="93">
        <f>H226</f>
        <v>346.3</v>
      </c>
      <c r="I225" s="93">
        <f>I226</f>
        <v>346.3</v>
      </c>
    </row>
    <row r="226" spans="1:9" ht="18" customHeight="1">
      <c r="A226" s="91" t="s">
        <v>388</v>
      </c>
      <c r="B226" s="84">
        <v>630</v>
      </c>
      <c r="C226" s="92" t="s">
        <v>283</v>
      </c>
      <c r="D226" s="86" t="s">
        <v>190</v>
      </c>
      <c r="E226" s="86" t="s">
        <v>391</v>
      </c>
      <c r="F226" s="86" t="s">
        <v>389</v>
      </c>
      <c r="G226" s="93">
        <v>855.6</v>
      </c>
      <c r="H226" s="93">
        <v>346.3</v>
      </c>
      <c r="I226" s="93">
        <v>346.3</v>
      </c>
    </row>
    <row r="227" spans="1:9" ht="16.149999999999999" customHeight="1">
      <c r="A227" s="131" t="s">
        <v>392</v>
      </c>
      <c r="B227" s="88">
        <v>630</v>
      </c>
      <c r="C227" s="85" t="s">
        <v>283</v>
      </c>
      <c r="D227" s="89" t="s">
        <v>200</v>
      </c>
      <c r="E227" s="89"/>
      <c r="F227" s="89"/>
      <c r="G227" s="87">
        <f>G228+G231</f>
        <v>204</v>
      </c>
      <c r="H227" s="87">
        <f>H228+H231</f>
        <v>0</v>
      </c>
      <c r="I227" s="87">
        <f>I228+I231</f>
        <v>0</v>
      </c>
    </row>
    <row r="228" spans="1:9" ht="21.6" hidden="1" customHeight="1">
      <c r="A228" s="132" t="s">
        <v>393</v>
      </c>
      <c r="B228" s="88">
        <v>630</v>
      </c>
      <c r="C228" s="85" t="s">
        <v>283</v>
      </c>
      <c r="D228" s="89" t="s">
        <v>200</v>
      </c>
      <c r="E228" s="37" t="s">
        <v>242</v>
      </c>
      <c r="F228" s="89"/>
      <c r="G228" s="87"/>
      <c r="H228" s="87"/>
      <c r="I228" s="87"/>
    </row>
    <row r="229" spans="1:9" ht="21.6" hidden="1" customHeight="1">
      <c r="A229" s="133" t="s">
        <v>394</v>
      </c>
      <c r="B229" s="84">
        <v>630</v>
      </c>
      <c r="C229" s="92" t="s">
        <v>283</v>
      </c>
      <c r="D229" s="86" t="s">
        <v>200</v>
      </c>
      <c r="E229" s="134" t="s">
        <v>244</v>
      </c>
      <c r="F229" s="86"/>
      <c r="G229" s="93"/>
      <c r="H229" s="93"/>
      <c r="I229" s="93"/>
    </row>
    <row r="230" spans="1:9" ht="21.6" hidden="1" customHeight="1">
      <c r="A230" s="133" t="s">
        <v>395</v>
      </c>
      <c r="B230" s="84">
        <v>630</v>
      </c>
      <c r="C230" s="92" t="s">
        <v>283</v>
      </c>
      <c r="D230" s="86" t="s">
        <v>200</v>
      </c>
      <c r="E230" s="134" t="s">
        <v>244</v>
      </c>
      <c r="F230" s="86" t="s">
        <v>389</v>
      </c>
      <c r="G230" s="93"/>
      <c r="H230" s="93"/>
      <c r="I230" s="93"/>
    </row>
    <row r="231" spans="1:9" ht="15" customHeight="1">
      <c r="A231" s="135" t="s">
        <v>255</v>
      </c>
      <c r="B231" s="84">
        <v>630</v>
      </c>
      <c r="C231" s="92" t="s">
        <v>283</v>
      </c>
      <c r="D231" s="86" t="s">
        <v>200</v>
      </c>
      <c r="E231" s="134" t="s">
        <v>256</v>
      </c>
      <c r="F231" s="86"/>
      <c r="G231" s="87">
        <f>G232+G234</f>
        <v>204</v>
      </c>
      <c r="H231" s="87">
        <f>H232+H234</f>
        <v>0</v>
      </c>
      <c r="I231" s="87">
        <f>I232+I234</f>
        <v>0</v>
      </c>
    </row>
    <row r="232" spans="1:9" ht="64.150000000000006" customHeight="1">
      <c r="A232" s="81" t="s">
        <v>396</v>
      </c>
      <c r="B232" s="84">
        <v>630</v>
      </c>
      <c r="C232" s="92" t="s">
        <v>283</v>
      </c>
      <c r="D232" s="86" t="s">
        <v>200</v>
      </c>
      <c r="E232" s="108" t="s">
        <v>397</v>
      </c>
      <c r="F232" s="86"/>
      <c r="G232" s="93">
        <f>G233</f>
        <v>204</v>
      </c>
      <c r="H232" s="93">
        <f>H233</f>
        <v>0</v>
      </c>
      <c r="I232" s="93">
        <f>I233</f>
        <v>0</v>
      </c>
    </row>
    <row r="233" spans="1:9" ht="18" customHeight="1">
      <c r="A233" s="133" t="s">
        <v>395</v>
      </c>
      <c r="B233" s="84">
        <v>630</v>
      </c>
      <c r="C233" s="92" t="s">
        <v>283</v>
      </c>
      <c r="D233" s="86" t="s">
        <v>200</v>
      </c>
      <c r="E233" s="108" t="s">
        <v>397</v>
      </c>
      <c r="F233" s="86" t="s">
        <v>389</v>
      </c>
      <c r="G233" s="93">
        <v>204</v>
      </c>
      <c r="H233" s="93">
        <v>0</v>
      </c>
      <c r="I233" s="93">
        <v>0</v>
      </c>
    </row>
    <row r="234" spans="1:9" ht="33.6" hidden="1" customHeight="1">
      <c r="A234" s="81"/>
      <c r="B234" s="84"/>
      <c r="C234" s="92"/>
      <c r="D234" s="86"/>
      <c r="E234" s="108"/>
      <c r="F234" s="86"/>
      <c r="G234" s="93"/>
      <c r="H234" s="93"/>
      <c r="I234" s="93"/>
    </row>
    <row r="235" spans="1:9" ht="12.6" hidden="1" customHeight="1">
      <c r="A235" s="133"/>
      <c r="B235" s="84"/>
      <c r="C235" s="92"/>
      <c r="D235" s="86"/>
      <c r="E235" s="108"/>
      <c r="F235" s="86"/>
      <c r="G235" s="93"/>
      <c r="H235" s="93"/>
      <c r="I235" s="93"/>
    </row>
    <row r="236" spans="1:9" ht="12.6" customHeight="1">
      <c r="A236" s="135" t="s">
        <v>398</v>
      </c>
      <c r="B236" s="88">
        <v>630</v>
      </c>
      <c r="C236" s="85" t="s">
        <v>283</v>
      </c>
      <c r="D236" s="89" t="s">
        <v>225</v>
      </c>
      <c r="E236" s="108"/>
      <c r="F236" s="86"/>
      <c r="G236" s="87">
        <f>G237</f>
        <v>51.1</v>
      </c>
      <c r="H236" s="87">
        <f>H237</f>
        <v>0</v>
      </c>
      <c r="I236" s="87">
        <f>I237</f>
        <v>0</v>
      </c>
    </row>
    <row r="237" spans="1:9" ht="12.6" customHeight="1">
      <c r="A237" s="135" t="s">
        <v>226</v>
      </c>
      <c r="B237" s="88">
        <v>630</v>
      </c>
      <c r="C237" s="85" t="s">
        <v>283</v>
      </c>
      <c r="D237" s="89" t="s">
        <v>225</v>
      </c>
      <c r="E237" s="108" t="s">
        <v>227</v>
      </c>
      <c r="F237" s="86"/>
      <c r="G237" s="93">
        <f>G238+G240</f>
        <v>51.1</v>
      </c>
      <c r="H237" s="93">
        <f>H238+H240</f>
        <v>0</v>
      </c>
      <c r="I237" s="93">
        <f>I238+I240</f>
        <v>0</v>
      </c>
    </row>
    <row r="238" spans="1:9" ht="66" customHeight="1">
      <c r="A238" s="81" t="s">
        <v>99</v>
      </c>
      <c r="B238" s="84">
        <v>630</v>
      </c>
      <c r="C238" s="92" t="s">
        <v>283</v>
      </c>
      <c r="D238" s="86" t="s">
        <v>225</v>
      </c>
      <c r="E238" s="108" t="s">
        <v>399</v>
      </c>
      <c r="F238" s="86"/>
      <c r="G238" s="93">
        <f>G239</f>
        <v>49.5</v>
      </c>
      <c r="H238" s="93">
        <f>H239</f>
        <v>0</v>
      </c>
      <c r="I238" s="93">
        <f>I239</f>
        <v>0</v>
      </c>
    </row>
    <row r="239" spans="1:9" ht="24.6" customHeight="1">
      <c r="A239" s="81" t="s">
        <v>210</v>
      </c>
      <c r="B239" s="84">
        <v>630</v>
      </c>
      <c r="C239" s="92" t="s">
        <v>283</v>
      </c>
      <c r="D239" s="86" t="s">
        <v>225</v>
      </c>
      <c r="E239" s="108" t="s">
        <v>399</v>
      </c>
      <c r="F239" s="86" t="s">
        <v>211</v>
      </c>
      <c r="G239" s="93">
        <v>49.5</v>
      </c>
      <c r="H239" s="93">
        <v>0</v>
      </c>
      <c r="I239" s="93">
        <v>0</v>
      </c>
    </row>
    <row r="240" spans="1:9" ht="63.6" customHeight="1">
      <c r="A240" s="81" t="s">
        <v>400</v>
      </c>
      <c r="B240" s="84">
        <v>630</v>
      </c>
      <c r="C240" s="92" t="s">
        <v>283</v>
      </c>
      <c r="D240" s="86" t="s">
        <v>225</v>
      </c>
      <c r="E240" s="108" t="s">
        <v>401</v>
      </c>
      <c r="F240" s="86"/>
      <c r="G240" s="93">
        <f>G241</f>
        <v>1.6</v>
      </c>
      <c r="H240" s="93">
        <f>H241</f>
        <v>0</v>
      </c>
      <c r="I240" s="93">
        <f>I241</f>
        <v>0</v>
      </c>
    </row>
    <row r="241" spans="1:12" ht="24.6" customHeight="1">
      <c r="A241" s="81" t="s">
        <v>210</v>
      </c>
      <c r="B241" s="84">
        <v>630</v>
      </c>
      <c r="C241" s="92" t="s">
        <v>283</v>
      </c>
      <c r="D241" s="86" t="s">
        <v>225</v>
      </c>
      <c r="E241" s="108" t="s">
        <v>401</v>
      </c>
      <c r="F241" s="86" t="s">
        <v>211</v>
      </c>
      <c r="G241" s="100">
        <v>1.6</v>
      </c>
      <c r="H241" s="100">
        <v>0</v>
      </c>
      <c r="I241" s="100">
        <v>0</v>
      </c>
    </row>
    <row r="242" spans="1:12" ht="16.5" customHeight="1">
      <c r="A242" s="83" t="s">
        <v>402</v>
      </c>
      <c r="B242" s="88">
        <v>630</v>
      </c>
      <c r="C242" s="85" t="s">
        <v>240</v>
      </c>
      <c r="D242" s="89" t="s">
        <v>269</v>
      </c>
      <c r="E242" s="89"/>
      <c r="F242" s="89"/>
      <c r="G242" s="87">
        <f>G243+G247</f>
        <v>1015.9</v>
      </c>
      <c r="H242" s="87">
        <f>H243+H247</f>
        <v>869.5</v>
      </c>
      <c r="I242" s="87">
        <f>I243+I247</f>
        <v>857.9</v>
      </c>
      <c r="L242" s="35"/>
    </row>
    <row r="243" spans="1:12">
      <c r="A243" s="83" t="s">
        <v>403</v>
      </c>
      <c r="B243" s="88">
        <v>630</v>
      </c>
      <c r="C243" s="85" t="s">
        <v>240</v>
      </c>
      <c r="D243" s="89" t="s">
        <v>190</v>
      </c>
      <c r="E243" s="89"/>
      <c r="F243" s="89"/>
      <c r="G243" s="87">
        <f t="shared" ref="G243:I245" si="13">G244</f>
        <v>471.4</v>
      </c>
      <c r="H243" s="87">
        <f t="shared" si="13"/>
        <v>334.6</v>
      </c>
      <c r="I243" s="87">
        <f t="shared" si="13"/>
        <v>323.10000000000002</v>
      </c>
    </row>
    <row r="244" spans="1:12" ht="40.9" customHeight="1">
      <c r="A244" s="83" t="s">
        <v>404</v>
      </c>
      <c r="B244" s="84">
        <v>630</v>
      </c>
      <c r="C244" s="92" t="s">
        <v>240</v>
      </c>
      <c r="D244" s="86" t="s">
        <v>190</v>
      </c>
      <c r="E244" s="130" t="s">
        <v>405</v>
      </c>
      <c r="F244" s="86"/>
      <c r="G244" s="93">
        <f t="shared" si="13"/>
        <v>471.4</v>
      </c>
      <c r="H244" s="93">
        <f t="shared" si="13"/>
        <v>334.6</v>
      </c>
      <c r="I244" s="93">
        <f t="shared" si="13"/>
        <v>323.10000000000002</v>
      </c>
    </row>
    <row r="245" spans="1:12" ht="38.25" customHeight="1">
      <c r="A245" s="91" t="s">
        <v>406</v>
      </c>
      <c r="B245" s="84">
        <v>630</v>
      </c>
      <c r="C245" s="92" t="s">
        <v>240</v>
      </c>
      <c r="D245" s="86" t="s">
        <v>190</v>
      </c>
      <c r="E245" s="108" t="s">
        <v>407</v>
      </c>
      <c r="F245" s="86"/>
      <c r="G245" s="93">
        <f t="shared" si="13"/>
        <v>471.4</v>
      </c>
      <c r="H245" s="93">
        <f t="shared" si="13"/>
        <v>334.6</v>
      </c>
      <c r="I245" s="93">
        <f t="shared" si="13"/>
        <v>323.10000000000002</v>
      </c>
    </row>
    <row r="246" spans="1:12" ht="27.6" customHeight="1">
      <c r="A246" s="91" t="s">
        <v>210</v>
      </c>
      <c r="B246" s="84">
        <v>630</v>
      </c>
      <c r="C246" s="92" t="s">
        <v>240</v>
      </c>
      <c r="D246" s="86" t="s">
        <v>190</v>
      </c>
      <c r="E246" s="86" t="s">
        <v>407</v>
      </c>
      <c r="F246" s="86" t="s">
        <v>211</v>
      </c>
      <c r="G246" s="100">
        <f>310+81.4+80</f>
        <v>471.4</v>
      </c>
      <c r="H246" s="100">
        <v>334.6</v>
      </c>
      <c r="I246" s="100">
        <v>323.10000000000002</v>
      </c>
    </row>
    <row r="247" spans="1:12" ht="15" customHeight="1">
      <c r="A247" s="83" t="s">
        <v>408</v>
      </c>
      <c r="B247" s="88">
        <v>630</v>
      </c>
      <c r="C247" s="85" t="s">
        <v>240</v>
      </c>
      <c r="D247" s="89" t="s">
        <v>192</v>
      </c>
      <c r="E247" s="108"/>
      <c r="F247" s="86"/>
      <c r="G247" s="87">
        <f t="shared" ref="G247:I249" si="14">G248</f>
        <v>544.5</v>
      </c>
      <c r="H247" s="87">
        <f t="shared" si="14"/>
        <v>534.9</v>
      </c>
      <c r="I247" s="87">
        <f t="shared" si="14"/>
        <v>534.79999999999995</v>
      </c>
    </row>
    <row r="248" spans="1:12" ht="54.75" customHeight="1">
      <c r="A248" s="83" t="s">
        <v>164</v>
      </c>
      <c r="B248" s="88">
        <v>630</v>
      </c>
      <c r="C248" s="85" t="s">
        <v>240</v>
      </c>
      <c r="D248" s="89" t="s">
        <v>192</v>
      </c>
      <c r="E248" s="106" t="s">
        <v>409</v>
      </c>
      <c r="F248" s="86"/>
      <c r="G248" s="93">
        <f t="shared" si="14"/>
        <v>544.5</v>
      </c>
      <c r="H248" s="93">
        <f t="shared" si="14"/>
        <v>534.9</v>
      </c>
      <c r="I248" s="93">
        <f t="shared" si="14"/>
        <v>534.79999999999995</v>
      </c>
    </row>
    <row r="249" spans="1:12" ht="55.5" customHeight="1">
      <c r="A249" s="91" t="s">
        <v>410</v>
      </c>
      <c r="B249" s="84">
        <v>630</v>
      </c>
      <c r="C249" s="92" t="s">
        <v>240</v>
      </c>
      <c r="D249" s="86" t="s">
        <v>192</v>
      </c>
      <c r="E249" s="108" t="s">
        <v>411</v>
      </c>
      <c r="F249" s="86"/>
      <c r="G249" s="93">
        <f t="shared" si="14"/>
        <v>544.5</v>
      </c>
      <c r="H249" s="93">
        <f t="shared" si="14"/>
        <v>534.9</v>
      </c>
      <c r="I249" s="93">
        <f t="shared" si="14"/>
        <v>534.79999999999995</v>
      </c>
    </row>
    <row r="250" spans="1:12" ht="16.5" customHeight="1">
      <c r="A250" s="91" t="s">
        <v>412</v>
      </c>
      <c r="B250" s="84">
        <v>630</v>
      </c>
      <c r="C250" s="92" t="s">
        <v>240</v>
      </c>
      <c r="D250" s="86" t="s">
        <v>192</v>
      </c>
      <c r="E250" s="108" t="s">
        <v>411</v>
      </c>
      <c r="F250" s="86"/>
      <c r="G250" s="100">
        <f>428+116.5</f>
        <v>544.5</v>
      </c>
      <c r="H250" s="100">
        <f>H251</f>
        <v>534.9</v>
      </c>
      <c r="I250" s="100">
        <f>I251</f>
        <v>534.79999999999995</v>
      </c>
    </row>
    <row r="251" spans="1:12" ht="27.75" customHeight="1">
      <c r="A251" s="91" t="s">
        <v>210</v>
      </c>
      <c r="B251" s="84">
        <v>630</v>
      </c>
      <c r="C251" s="92" t="s">
        <v>240</v>
      </c>
      <c r="D251" s="86" t="s">
        <v>192</v>
      </c>
      <c r="E251" s="108" t="s">
        <v>411</v>
      </c>
      <c r="F251" s="86" t="s">
        <v>211</v>
      </c>
      <c r="G251" s="93">
        <f>G250</f>
        <v>544.5</v>
      </c>
      <c r="H251" s="93">
        <v>534.9</v>
      </c>
      <c r="I251" s="93">
        <v>534.79999999999995</v>
      </c>
    </row>
    <row r="252" spans="1:12">
      <c r="A252" s="30"/>
      <c r="B252" s="30"/>
      <c r="C252" s="30"/>
      <c r="D252" s="30"/>
      <c r="E252" s="30"/>
      <c r="F252" s="30"/>
      <c r="G252" s="30"/>
      <c r="H252" s="30"/>
      <c r="I252" s="30"/>
      <c r="L252" s="35"/>
    </row>
  </sheetData>
  <mergeCells count="11">
    <mergeCell ref="E1:I1"/>
    <mergeCell ref="A2:I2"/>
    <mergeCell ref="A3:A4"/>
    <mergeCell ref="B3:B4"/>
    <mergeCell ref="C3:C4"/>
    <mergeCell ref="D3:D4"/>
    <mergeCell ref="E3:E4"/>
    <mergeCell ref="F3:F4"/>
    <mergeCell ref="I3:I4"/>
    <mergeCell ref="G3:G4"/>
    <mergeCell ref="H4:H5"/>
  </mergeCells>
  <pageMargins left="0.43307086614173207" right="0.23622047244094502" top="0.55118110236220497" bottom="0.35433070866141708" header="0.31496062992126" footer="0.31496062992126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0"/>
  </sheetPr>
  <dimension ref="A1:L30"/>
  <sheetViews>
    <sheetView workbookViewId="0">
      <selection activeCell="D7" sqref="D7"/>
    </sheetView>
  </sheetViews>
  <sheetFormatPr defaultColWidth="9" defaultRowHeight="12.75"/>
  <cols>
    <col min="1" max="1" width="35.85546875" customWidth="1"/>
    <col min="2" max="2" width="26" customWidth="1"/>
    <col min="3" max="3" width="14.7109375" style="30" customWidth="1"/>
    <col min="4" max="4" width="12.42578125" style="30" customWidth="1"/>
    <col min="5" max="5" width="17.7109375" customWidth="1"/>
    <col min="6" max="6" width="0.140625" customWidth="1"/>
    <col min="7" max="7" width="9.140625" hidden="1" customWidth="1"/>
    <col min="8" max="8" width="7.5703125" hidden="1" customWidth="1"/>
    <col min="9" max="9" width="11.5703125" hidden="1" customWidth="1"/>
    <col min="10" max="10" width="13" customWidth="1"/>
    <col min="11" max="11" width="15.42578125" customWidth="1"/>
  </cols>
  <sheetData>
    <row r="1" spans="1:12" ht="86.25" customHeight="1">
      <c r="A1" s="136"/>
      <c r="B1" s="137"/>
      <c r="C1" s="137"/>
      <c r="D1" s="214" t="s">
        <v>466</v>
      </c>
      <c r="E1" s="237"/>
      <c r="F1" s="199"/>
      <c r="G1" s="199"/>
      <c r="H1" s="199"/>
      <c r="I1" s="199"/>
    </row>
    <row r="2" spans="1:12" ht="10.5" customHeight="1">
      <c r="A2" s="138"/>
      <c r="B2" s="138"/>
      <c r="C2" s="138"/>
      <c r="D2" s="138"/>
      <c r="E2" s="138"/>
      <c r="K2" s="139"/>
    </row>
    <row r="3" spans="1:12" ht="25.5" customHeight="1">
      <c r="A3" s="235" t="s">
        <v>472</v>
      </c>
      <c r="B3" s="236"/>
      <c r="C3" s="236"/>
      <c r="D3" s="236"/>
      <c r="E3" s="236"/>
      <c r="F3" s="140"/>
      <c r="G3" s="140"/>
      <c r="H3" s="140"/>
      <c r="I3" s="141"/>
      <c r="J3" s="139"/>
      <c r="K3" s="141"/>
      <c r="L3" s="141"/>
    </row>
    <row r="4" spans="1:12">
      <c r="A4" s="138"/>
      <c r="B4" s="138"/>
      <c r="C4" s="138"/>
      <c r="D4" s="138"/>
      <c r="E4" s="138"/>
      <c r="J4" s="76"/>
    </row>
    <row r="5" spans="1:12" ht="48">
      <c r="A5" s="117" t="s">
        <v>413</v>
      </c>
      <c r="B5" s="53" t="s">
        <v>414</v>
      </c>
      <c r="C5" s="162" t="s">
        <v>440</v>
      </c>
      <c r="D5" s="213" t="s">
        <v>468</v>
      </c>
      <c r="E5" s="213" t="s">
        <v>467</v>
      </c>
      <c r="K5" s="76"/>
    </row>
    <row r="6" spans="1:12" ht="36" customHeight="1">
      <c r="A6" s="142" t="s">
        <v>415</v>
      </c>
      <c r="B6" s="143" t="s">
        <v>416</v>
      </c>
      <c r="C6" s="144">
        <f>C7</f>
        <v>559.80000000000291</v>
      </c>
      <c r="D6" s="144">
        <f>D7</f>
        <v>61</v>
      </c>
      <c r="E6" s="144">
        <f>E7</f>
        <v>-5076.6999999999971</v>
      </c>
      <c r="J6" s="76"/>
      <c r="K6" s="76"/>
    </row>
    <row r="7" spans="1:12" ht="25.5" customHeight="1">
      <c r="A7" s="142" t="s">
        <v>417</v>
      </c>
      <c r="B7" s="143" t="s">
        <v>418</v>
      </c>
      <c r="C7" s="144">
        <f>C8+C12</f>
        <v>559.80000000000291</v>
      </c>
      <c r="D7" s="144">
        <f>D8+D12</f>
        <v>61</v>
      </c>
      <c r="E7" s="144">
        <f>E8+E12</f>
        <v>-5076.6999999999971</v>
      </c>
      <c r="J7" s="76"/>
      <c r="K7" s="76"/>
    </row>
    <row r="8" spans="1:12" ht="18.75" customHeight="1">
      <c r="A8" s="132" t="s">
        <v>419</v>
      </c>
      <c r="B8" s="143" t="s">
        <v>420</v>
      </c>
      <c r="C8" s="144">
        <f>C9</f>
        <v>-79649.7</v>
      </c>
      <c r="D8" s="144">
        <f>D9</f>
        <v>-34081.800000000003</v>
      </c>
      <c r="E8" s="144">
        <f>E9</f>
        <v>-33200.199999999997</v>
      </c>
      <c r="J8" s="76"/>
      <c r="K8" s="76"/>
    </row>
    <row r="9" spans="1:12" ht="28.5" customHeight="1">
      <c r="A9" s="54" t="s">
        <v>421</v>
      </c>
      <c r="B9" s="145" t="s">
        <v>422</v>
      </c>
      <c r="C9" s="146">
        <f t="shared" ref="C9:E14" si="0">C10</f>
        <v>-79649.7</v>
      </c>
      <c r="D9" s="146">
        <f t="shared" si="0"/>
        <v>-34081.800000000003</v>
      </c>
      <c r="E9" s="146">
        <f t="shared" si="0"/>
        <v>-33200.199999999997</v>
      </c>
      <c r="J9" s="76"/>
      <c r="K9" s="76"/>
    </row>
    <row r="10" spans="1:12" ht="24.75" customHeight="1">
      <c r="A10" s="81" t="s">
        <v>423</v>
      </c>
      <c r="B10" s="145" t="s">
        <v>424</v>
      </c>
      <c r="C10" s="146">
        <f t="shared" si="0"/>
        <v>-79649.7</v>
      </c>
      <c r="D10" s="146">
        <f t="shared" si="0"/>
        <v>-34081.800000000003</v>
      </c>
      <c r="E10" s="146">
        <f t="shared" si="0"/>
        <v>-33200.199999999997</v>
      </c>
      <c r="J10" s="76"/>
      <c r="K10" s="76"/>
    </row>
    <row r="11" spans="1:12" ht="24.75" customHeight="1">
      <c r="A11" s="81" t="s">
        <v>425</v>
      </c>
      <c r="B11" s="145" t="s">
        <v>426</v>
      </c>
      <c r="C11" s="146">
        <v>-79649.7</v>
      </c>
      <c r="D11" s="146">
        <v>-34081.800000000003</v>
      </c>
      <c r="E11" s="146">
        <v>-33200.199999999997</v>
      </c>
      <c r="J11" s="76"/>
      <c r="K11" s="76"/>
    </row>
    <row r="12" spans="1:12" ht="17.25" customHeight="1">
      <c r="A12" s="142" t="s">
        <v>427</v>
      </c>
      <c r="B12" s="143" t="s">
        <v>428</v>
      </c>
      <c r="C12" s="144">
        <f t="shared" si="0"/>
        <v>80209.5</v>
      </c>
      <c r="D12" s="144">
        <f t="shared" si="0"/>
        <v>34142.800000000003</v>
      </c>
      <c r="E12" s="144">
        <f t="shared" si="0"/>
        <v>28123.5</v>
      </c>
      <c r="J12" s="76"/>
      <c r="K12" s="76"/>
    </row>
    <row r="13" spans="1:12" ht="25.5" customHeight="1">
      <c r="A13" s="81" t="s">
        <v>429</v>
      </c>
      <c r="B13" s="145" t="s">
        <v>430</v>
      </c>
      <c r="C13" s="146">
        <f t="shared" si="0"/>
        <v>80209.5</v>
      </c>
      <c r="D13" s="146">
        <f t="shared" si="0"/>
        <v>34142.800000000003</v>
      </c>
      <c r="E13" s="146">
        <f t="shared" si="0"/>
        <v>28123.5</v>
      </c>
      <c r="J13" s="76"/>
      <c r="K13" s="76"/>
    </row>
    <row r="14" spans="1:12" ht="25.5">
      <c r="A14" s="81" t="s">
        <v>431</v>
      </c>
      <c r="B14" s="145" t="s">
        <v>432</v>
      </c>
      <c r="C14" s="146">
        <f t="shared" si="0"/>
        <v>80209.5</v>
      </c>
      <c r="D14" s="146">
        <f t="shared" si="0"/>
        <v>34142.800000000003</v>
      </c>
      <c r="E14" s="146">
        <f t="shared" si="0"/>
        <v>28123.5</v>
      </c>
      <c r="J14" s="76"/>
      <c r="K14" s="76"/>
    </row>
    <row r="15" spans="1:12" ht="25.5">
      <c r="A15" s="54" t="s">
        <v>433</v>
      </c>
      <c r="B15" s="145" t="s">
        <v>434</v>
      </c>
      <c r="C15" s="146">
        <v>80209.5</v>
      </c>
      <c r="D15" s="146">
        <v>34142.800000000003</v>
      </c>
      <c r="E15" s="146">
        <v>28123.5</v>
      </c>
      <c r="J15" s="76"/>
    </row>
    <row r="16" spans="1:12">
      <c r="A16" s="76"/>
      <c r="B16" s="76"/>
      <c r="C16" s="76"/>
      <c r="D16" s="76"/>
      <c r="E16" s="76"/>
    </row>
    <row r="17" spans="1:9">
      <c r="A17" s="76"/>
      <c r="B17" s="76"/>
      <c r="C17" s="76"/>
      <c r="D17" s="76"/>
      <c r="E17" s="76"/>
      <c r="F17" s="147"/>
      <c r="G17" s="147"/>
      <c r="H17" s="147"/>
      <c r="I17" s="147"/>
    </row>
    <row r="18" spans="1:9">
      <c r="A18" s="76"/>
      <c r="B18" s="76"/>
      <c r="C18" s="76"/>
      <c r="D18" s="76"/>
      <c r="E18" s="76"/>
      <c r="F18" s="147"/>
      <c r="G18" s="147"/>
      <c r="H18" s="147"/>
      <c r="I18" s="147"/>
    </row>
    <row r="19" spans="1:9">
      <c r="A19" s="76"/>
      <c r="B19" s="76"/>
      <c r="C19" s="76"/>
      <c r="D19" s="76"/>
      <c r="E19" s="76"/>
      <c r="F19" s="147"/>
      <c r="G19" s="147"/>
      <c r="H19" s="147"/>
      <c r="I19" s="147"/>
    </row>
    <row r="20" spans="1:9">
      <c r="A20" s="76"/>
      <c r="B20" s="76"/>
      <c r="C20" s="76"/>
      <c r="D20" s="76"/>
      <c r="E20" s="76"/>
      <c r="F20" s="147"/>
      <c r="G20" s="147"/>
      <c r="H20" s="147"/>
      <c r="I20" s="147"/>
    </row>
    <row r="21" spans="1:9">
      <c r="A21" s="76"/>
      <c r="B21" s="76"/>
      <c r="C21" s="76"/>
      <c r="D21" s="76"/>
      <c r="E21" s="76"/>
      <c r="F21" s="76"/>
      <c r="G21" s="76"/>
      <c r="H21" s="76"/>
      <c r="I21" s="76"/>
    </row>
    <row r="22" spans="1:9">
      <c r="A22" s="76"/>
      <c r="B22" s="76"/>
      <c r="C22" s="76"/>
      <c r="D22" s="76"/>
      <c r="E22" s="76"/>
      <c r="F22" s="76"/>
      <c r="G22" s="76"/>
      <c r="H22" s="76"/>
      <c r="I22" s="76"/>
    </row>
    <row r="23" spans="1:9">
      <c r="A23" s="76"/>
      <c r="B23" s="76"/>
      <c r="C23" s="76"/>
      <c r="D23" s="76"/>
      <c r="E23" s="76"/>
      <c r="F23" s="76"/>
      <c r="G23" s="76"/>
      <c r="H23" s="76"/>
      <c r="I23" s="76"/>
    </row>
    <row r="24" spans="1:9">
      <c r="A24" s="76"/>
      <c r="B24" s="76"/>
      <c r="C24" s="76"/>
      <c r="D24" s="76"/>
      <c r="E24" s="76"/>
      <c r="F24" s="76"/>
      <c r="G24" s="76"/>
      <c r="H24" s="76"/>
      <c r="I24" s="76"/>
    </row>
    <row r="25" spans="1:9">
      <c r="A25" s="76"/>
      <c r="B25" s="76"/>
      <c r="C25" s="76"/>
      <c r="D25" s="76"/>
      <c r="E25" s="76"/>
      <c r="F25" s="76"/>
      <c r="G25" s="76"/>
      <c r="H25" s="76"/>
      <c r="I25" s="76"/>
    </row>
    <row r="26" spans="1:9">
      <c r="A26" s="76"/>
      <c r="B26" s="76"/>
      <c r="C26" s="76"/>
      <c r="D26" s="76"/>
      <c r="E26" s="76"/>
      <c r="F26" s="76"/>
      <c r="G26" s="76"/>
      <c r="H26" s="76"/>
      <c r="I26" s="76"/>
    </row>
    <row r="27" spans="1:9">
      <c r="A27" s="76"/>
      <c r="B27" s="76"/>
      <c r="C27" s="76"/>
      <c r="D27" s="76"/>
      <c r="E27" s="76"/>
      <c r="F27" s="76"/>
      <c r="G27" s="76"/>
      <c r="H27" s="76"/>
      <c r="I27" s="76"/>
    </row>
    <row r="28" spans="1:9">
      <c r="A28" s="76"/>
      <c r="B28" s="76"/>
      <c r="C28" s="76"/>
      <c r="D28" s="76"/>
      <c r="E28" s="76"/>
      <c r="F28" s="76"/>
      <c r="G28" s="76"/>
      <c r="H28" s="76"/>
      <c r="I28" s="76"/>
    </row>
    <row r="29" spans="1:9">
      <c r="A29" s="76"/>
      <c r="B29" s="76"/>
      <c r="C29" s="76"/>
      <c r="D29" s="76"/>
      <c r="E29" s="76"/>
      <c r="F29" s="76"/>
      <c r="G29" s="76"/>
      <c r="H29" s="76"/>
      <c r="I29" s="76"/>
    </row>
    <row r="30" spans="1:9">
      <c r="A30" s="76"/>
      <c r="B30" s="76"/>
      <c r="C30" s="76"/>
      <c r="D30" s="76"/>
      <c r="E30" s="76"/>
      <c r="F30" s="76"/>
      <c r="G30" s="76"/>
      <c r="H30" s="76"/>
      <c r="I30" s="76"/>
    </row>
  </sheetData>
  <mergeCells count="2">
    <mergeCell ref="A3:E3"/>
    <mergeCell ref="D1:E1"/>
  </mergeCells>
  <pageMargins left="0.43307086614173207" right="0.23622047244094502" top="0.55118110236220497" bottom="0.35433070866141708" header="0.31496062992126" footer="0.31496062992126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M43"/>
  <sheetViews>
    <sheetView workbookViewId="0">
      <selection activeCell="H50" sqref="H50"/>
    </sheetView>
  </sheetViews>
  <sheetFormatPr defaultColWidth="9" defaultRowHeight="12.75"/>
  <cols>
    <col min="1" max="1" width="41.28515625" customWidth="1"/>
    <col min="2" max="2" width="5.85546875" customWidth="1"/>
    <col min="3" max="3" width="4.85546875" customWidth="1"/>
    <col min="4" max="4" width="11.140625" customWidth="1"/>
    <col min="5" max="5" width="11.7109375" customWidth="1"/>
    <col min="6" max="6" width="12.42578125" customWidth="1"/>
  </cols>
  <sheetData>
    <row r="1" spans="1:13" ht="63" customHeight="1">
      <c r="A1" s="238" t="s">
        <v>469</v>
      </c>
      <c r="B1" s="239"/>
      <c r="C1" s="239"/>
      <c r="D1" s="239"/>
      <c r="E1" s="239"/>
      <c r="F1" s="239"/>
    </row>
    <row r="2" spans="1:13" ht="33" customHeight="1">
      <c r="A2" s="240" t="s">
        <v>471</v>
      </c>
      <c r="B2" s="241"/>
      <c r="C2" s="241"/>
      <c r="D2" s="241"/>
      <c r="E2" s="241"/>
      <c r="F2" s="242"/>
    </row>
    <row r="3" spans="1:13">
      <c r="A3" s="243" t="s">
        <v>176</v>
      </c>
      <c r="B3" s="245" t="s">
        <v>178</v>
      </c>
      <c r="C3" s="245" t="s">
        <v>179</v>
      </c>
      <c r="D3" s="248" t="s">
        <v>441</v>
      </c>
      <c r="E3" s="248"/>
      <c r="F3" s="249"/>
    </row>
    <row r="4" spans="1:13" ht="41.25" customHeight="1">
      <c r="A4" s="244"/>
      <c r="B4" s="246"/>
      <c r="C4" s="247"/>
      <c r="D4" s="163" t="s">
        <v>447</v>
      </c>
      <c r="E4" s="258" t="s">
        <v>486</v>
      </c>
      <c r="F4" s="258" t="s">
        <v>487</v>
      </c>
    </row>
    <row r="5" spans="1:13">
      <c r="A5" s="164">
        <v>1</v>
      </c>
      <c r="B5" s="164" t="s">
        <v>442</v>
      </c>
      <c r="C5" s="164" t="s">
        <v>182</v>
      </c>
      <c r="D5" s="198" t="s">
        <v>183</v>
      </c>
      <c r="E5" s="164" t="s">
        <v>184</v>
      </c>
      <c r="F5" s="164" t="s">
        <v>185</v>
      </c>
    </row>
    <row r="6" spans="1:13">
      <c r="A6" s="170" t="s">
        <v>443</v>
      </c>
      <c r="B6" s="171"/>
      <c r="C6" s="172"/>
      <c r="D6" s="173">
        <f>D7</f>
        <v>80209.499999999985</v>
      </c>
      <c r="E6" s="173">
        <f>E7</f>
        <v>34142.800000000003</v>
      </c>
      <c r="F6" s="173">
        <f>F7</f>
        <v>28123.500000000004</v>
      </c>
    </row>
    <row r="7" spans="1:13" ht="30" customHeight="1">
      <c r="A7" s="170" t="s">
        <v>444</v>
      </c>
      <c r="B7" s="175"/>
      <c r="C7" s="176"/>
      <c r="D7" s="177">
        <f>D8+D16+D18+D22+D26+D31+D36+D40+D34</f>
        <v>80209.499999999985</v>
      </c>
      <c r="E7" s="177">
        <f>E8+E16+E18+E22+E26+E31+E36+E40+E34</f>
        <v>34142.800000000003</v>
      </c>
      <c r="F7" s="177">
        <f>F8+F16+F18+F22+F26+F31+F36+F40+F34</f>
        <v>28123.500000000004</v>
      </c>
      <c r="K7" s="78"/>
    </row>
    <row r="8" spans="1:13" ht="14.25" customHeight="1">
      <c r="A8" s="170" t="s">
        <v>189</v>
      </c>
      <c r="B8" s="175" t="s">
        <v>190</v>
      </c>
      <c r="C8" s="175"/>
      <c r="D8" s="178">
        <f>D9+D11+D15+D10+D12+D14+D13</f>
        <v>23909.499999999996</v>
      </c>
      <c r="E8" s="178">
        <f>SUM(E9:E15)</f>
        <v>10732.1</v>
      </c>
      <c r="F8" s="178">
        <f>F9+F11+F15+F10+F12+F14+F13</f>
        <v>9857.9000000000015</v>
      </c>
    </row>
    <row r="9" spans="1:13" ht="39.75" customHeight="1">
      <c r="A9" s="179" t="s">
        <v>191</v>
      </c>
      <c r="B9" s="176" t="s">
        <v>190</v>
      </c>
      <c r="C9" s="180" t="s">
        <v>192</v>
      </c>
      <c r="D9" s="181">
        <v>3148.6</v>
      </c>
      <c r="E9" s="260">
        <v>1950.3</v>
      </c>
      <c r="F9" s="260">
        <v>1949.2</v>
      </c>
    </row>
    <row r="10" spans="1:13" ht="54" customHeight="1">
      <c r="A10" s="179" t="s">
        <v>199</v>
      </c>
      <c r="B10" s="176" t="s">
        <v>190</v>
      </c>
      <c r="C10" s="176" t="s">
        <v>200</v>
      </c>
      <c r="D10" s="181">
        <v>236.7</v>
      </c>
      <c r="E10" s="181">
        <v>116.1</v>
      </c>
      <c r="F10" s="181">
        <v>104.1</v>
      </c>
    </row>
    <row r="11" spans="1:13" ht="53.25" customHeight="1">
      <c r="A11" s="179" t="s">
        <v>445</v>
      </c>
      <c r="B11" s="176" t="s">
        <v>190</v>
      </c>
      <c r="C11" s="180" t="s">
        <v>214</v>
      </c>
      <c r="D11" s="181">
        <v>18734.900000000001</v>
      </c>
      <c r="E11" s="181">
        <v>8032.1</v>
      </c>
      <c r="F11" s="181">
        <v>7202.1</v>
      </c>
    </row>
    <row r="12" spans="1:13" ht="39.75" customHeight="1">
      <c r="A12" s="194" t="s">
        <v>224</v>
      </c>
      <c r="B12" s="176" t="s">
        <v>190</v>
      </c>
      <c r="C12" s="176" t="s">
        <v>225</v>
      </c>
      <c r="D12" s="182">
        <v>631.1</v>
      </c>
      <c r="E12" s="182">
        <v>315.60000000000002</v>
      </c>
      <c r="F12" s="182">
        <v>315.60000000000002</v>
      </c>
      <c r="L12" s="78"/>
    </row>
    <row r="13" spans="1:13" s="30" customFormat="1" ht="16.5" customHeight="1">
      <c r="A13" s="197" t="s">
        <v>234</v>
      </c>
      <c r="B13" s="176" t="s">
        <v>190</v>
      </c>
      <c r="C13" s="176" t="s">
        <v>235</v>
      </c>
      <c r="D13" s="182">
        <v>520.6</v>
      </c>
      <c r="E13" s="182">
        <v>0</v>
      </c>
      <c r="F13" s="182">
        <v>0</v>
      </c>
      <c r="L13" s="78"/>
    </row>
    <row r="14" spans="1:13" ht="15.75" customHeight="1">
      <c r="A14" s="183" t="s">
        <v>239</v>
      </c>
      <c r="B14" s="176" t="s">
        <v>190</v>
      </c>
      <c r="C14" s="176" t="s">
        <v>240</v>
      </c>
      <c r="D14" s="182">
        <v>60</v>
      </c>
      <c r="E14" s="182">
        <v>20</v>
      </c>
      <c r="F14" s="182">
        <v>0</v>
      </c>
      <c r="M14" s="169"/>
    </row>
    <row r="15" spans="1:13" ht="15.75" customHeight="1">
      <c r="A15" s="183" t="s">
        <v>245</v>
      </c>
      <c r="B15" s="176" t="s">
        <v>190</v>
      </c>
      <c r="C15" s="176" t="s">
        <v>246</v>
      </c>
      <c r="D15" s="181">
        <v>577.6</v>
      </c>
      <c r="E15" s="181">
        <v>298</v>
      </c>
      <c r="F15" s="181">
        <v>286.89999999999998</v>
      </c>
    </row>
    <row r="16" spans="1:13" ht="13.5" customHeight="1">
      <c r="A16" s="174" t="s">
        <v>268</v>
      </c>
      <c r="B16" s="175" t="s">
        <v>192</v>
      </c>
      <c r="C16" s="175"/>
      <c r="D16" s="184">
        <f>D17</f>
        <v>296.3</v>
      </c>
      <c r="E16" s="184">
        <f>E17</f>
        <v>148.19999999999999</v>
      </c>
      <c r="F16" s="184">
        <f>F17</f>
        <v>142.30000000000001</v>
      </c>
    </row>
    <row r="17" spans="1:6">
      <c r="A17" s="183" t="s">
        <v>270</v>
      </c>
      <c r="B17" s="176" t="s">
        <v>192</v>
      </c>
      <c r="C17" s="176" t="s">
        <v>200</v>
      </c>
      <c r="D17" s="182">
        <v>296.3</v>
      </c>
      <c r="E17" s="182">
        <v>148.19999999999999</v>
      </c>
      <c r="F17" s="182">
        <v>142.30000000000001</v>
      </c>
    </row>
    <row r="18" spans="1:6" ht="30" customHeight="1">
      <c r="A18" s="195" t="s">
        <v>273</v>
      </c>
      <c r="B18" s="175" t="s">
        <v>200</v>
      </c>
      <c r="C18" s="175"/>
      <c r="D18" s="178">
        <f>D20+D19+D21</f>
        <v>2842.5000000000005</v>
      </c>
      <c r="E18" s="178">
        <f>SUM(E19:E21)</f>
        <v>989.5</v>
      </c>
      <c r="F18" s="178">
        <f>F20+F19+F21</f>
        <v>953.9</v>
      </c>
    </row>
    <row r="19" spans="1:6">
      <c r="A19" s="185" t="s">
        <v>274</v>
      </c>
      <c r="B19" s="176" t="s">
        <v>200</v>
      </c>
      <c r="C19" s="176" t="s">
        <v>275</v>
      </c>
      <c r="D19" s="181">
        <v>2186.8000000000002</v>
      </c>
      <c r="E19" s="181">
        <v>657.3</v>
      </c>
      <c r="F19" s="181">
        <v>657.3</v>
      </c>
    </row>
    <row r="20" spans="1:6" ht="38.25">
      <c r="A20" s="176" t="s">
        <v>282</v>
      </c>
      <c r="B20" s="176" t="s">
        <v>200</v>
      </c>
      <c r="C20" s="176" t="s">
        <v>283</v>
      </c>
      <c r="D20" s="181">
        <v>593.79999999999995</v>
      </c>
      <c r="E20" s="181">
        <v>317.2</v>
      </c>
      <c r="F20" s="181">
        <v>281.60000000000002</v>
      </c>
    </row>
    <row r="21" spans="1:6" ht="29.25" customHeight="1">
      <c r="A21" s="259" t="s">
        <v>287</v>
      </c>
      <c r="B21" s="176" t="s">
        <v>200</v>
      </c>
      <c r="C21" s="176" t="s">
        <v>288</v>
      </c>
      <c r="D21" s="181">
        <v>61.9</v>
      </c>
      <c r="E21" s="181">
        <v>15</v>
      </c>
      <c r="F21" s="181">
        <v>15</v>
      </c>
    </row>
    <row r="22" spans="1:6">
      <c r="A22" s="174" t="s">
        <v>289</v>
      </c>
      <c r="B22" s="175" t="s">
        <v>214</v>
      </c>
      <c r="C22" s="175"/>
      <c r="D22" s="178">
        <f>D23+D24+D25</f>
        <v>9664.2999999999993</v>
      </c>
      <c r="E22" s="178">
        <f>SUM(E23:E25)</f>
        <v>268.5</v>
      </c>
      <c r="F22" s="178">
        <f>F23+F24+F25</f>
        <v>72</v>
      </c>
    </row>
    <row r="23" spans="1:6">
      <c r="A23" s="183" t="s">
        <v>290</v>
      </c>
      <c r="B23" s="176" t="s">
        <v>214</v>
      </c>
      <c r="C23" s="176" t="s">
        <v>291</v>
      </c>
      <c r="D23" s="181">
        <v>224.4</v>
      </c>
      <c r="E23" s="181">
        <v>32.5</v>
      </c>
      <c r="F23" s="181">
        <v>32.5</v>
      </c>
    </row>
    <row r="24" spans="1:6">
      <c r="A24" s="183" t="s">
        <v>296</v>
      </c>
      <c r="B24" s="176" t="s">
        <v>214</v>
      </c>
      <c r="C24" s="176" t="s">
        <v>275</v>
      </c>
      <c r="D24" s="181">
        <v>9419.9</v>
      </c>
      <c r="E24" s="181">
        <v>236</v>
      </c>
      <c r="F24" s="181">
        <v>39.5</v>
      </c>
    </row>
    <row r="25" spans="1:6" ht="18" customHeight="1">
      <c r="A25" s="186" t="s">
        <v>305</v>
      </c>
      <c r="B25" s="176" t="s">
        <v>214</v>
      </c>
      <c r="C25" s="176" t="s">
        <v>306</v>
      </c>
      <c r="D25" s="181">
        <v>20</v>
      </c>
      <c r="E25" s="181">
        <v>0</v>
      </c>
      <c r="F25" s="181">
        <v>0</v>
      </c>
    </row>
    <row r="26" spans="1:6">
      <c r="A26" s="174" t="s">
        <v>446</v>
      </c>
      <c r="B26" s="175" t="s">
        <v>314</v>
      </c>
      <c r="C26" s="175" t="s">
        <v>201</v>
      </c>
      <c r="D26" s="178">
        <f>D27+D28+D29+D30</f>
        <v>38244.399999999994</v>
      </c>
      <c r="E26" s="178">
        <f>SUM(E27:E30)</f>
        <v>19051.699999999997</v>
      </c>
      <c r="F26" s="178">
        <f>F27+F28+F29+F30</f>
        <v>14211.000000000002</v>
      </c>
    </row>
    <row r="27" spans="1:6">
      <c r="A27" s="183" t="s">
        <v>315</v>
      </c>
      <c r="B27" s="176" t="s">
        <v>314</v>
      </c>
      <c r="C27" s="176" t="s">
        <v>190</v>
      </c>
      <c r="D27" s="181">
        <v>9837.7999999999993</v>
      </c>
      <c r="E27" s="181">
        <v>210</v>
      </c>
      <c r="F27" s="181">
        <v>26.7</v>
      </c>
    </row>
    <row r="28" spans="1:6">
      <c r="A28" s="183" t="s">
        <v>331</v>
      </c>
      <c r="B28" s="176" t="s">
        <v>314</v>
      </c>
      <c r="C28" s="176" t="s">
        <v>192</v>
      </c>
      <c r="D28" s="181">
        <v>15738.8</v>
      </c>
      <c r="E28" s="181">
        <v>10107.299999999999</v>
      </c>
      <c r="F28" s="181">
        <v>10107.200000000001</v>
      </c>
    </row>
    <row r="29" spans="1:6">
      <c r="A29" s="183" t="s">
        <v>348</v>
      </c>
      <c r="B29" s="176" t="s">
        <v>314</v>
      </c>
      <c r="C29" s="176" t="s">
        <v>200</v>
      </c>
      <c r="D29" s="181">
        <v>12229.3</v>
      </c>
      <c r="E29" s="181">
        <v>8601.2999999999993</v>
      </c>
      <c r="F29" s="181">
        <v>3944</v>
      </c>
    </row>
    <row r="30" spans="1:6" ht="25.5">
      <c r="A30" s="183" t="s">
        <v>367</v>
      </c>
      <c r="B30" s="176" t="s">
        <v>314</v>
      </c>
      <c r="C30" s="176" t="s">
        <v>314</v>
      </c>
      <c r="D30" s="181">
        <v>438.5</v>
      </c>
      <c r="E30" s="181">
        <v>133.1</v>
      </c>
      <c r="F30" s="181">
        <v>133.1</v>
      </c>
    </row>
    <row r="31" spans="1:6">
      <c r="A31" s="187" t="s">
        <v>369</v>
      </c>
      <c r="B31" s="188" t="s">
        <v>235</v>
      </c>
      <c r="C31" s="188"/>
      <c r="D31" s="189">
        <f>D32+D33</f>
        <v>150</v>
      </c>
      <c r="E31" s="189">
        <f>E32+E33</f>
        <v>103.4</v>
      </c>
      <c r="F31" s="189">
        <f>F32+F33</f>
        <v>48.7</v>
      </c>
    </row>
    <row r="32" spans="1:6" ht="25.5">
      <c r="A32" s="190" t="s">
        <v>370</v>
      </c>
      <c r="B32" s="191" t="s">
        <v>235</v>
      </c>
      <c r="C32" s="191" t="s">
        <v>314</v>
      </c>
      <c r="D32" s="192">
        <v>15</v>
      </c>
      <c r="E32" s="192">
        <v>15</v>
      </c>
      <c r="F32" s="192">
        <v>0</v>
      </c>
    </row>
    <row r="33" spans="1:6">
      <c r="A33" s="183" t="s">
        <v>371</v>
      </c>
      <c r="B33" s="176" t="s">
        <v>235</v>
      </c>
      <c r="C33" s="176" t="s">
        <v>235</v>
      </c>
      <c r="D33" s="181">
        <v>135</v>
      </c>
      <c r="E33" s="181">
        <v>88.4</v>
      </c>
      <c r="F33" s="181">
        <v>48.7</v>
      </c>
    </row>
    <row r="34" spans="1:6" s="30" customFormat="1">
      <c r="A34" s="83" t="s">
        <v>377</v>
      </c>
      <c r="B34" s="175" t="s">
        <v>291</v>
      </c>
      <c r="C34" s="175" t="s">
        <v>269</v>
      </c>
      <c r="D34" s="178">
        <f>SUM(D35)</f>
        <v>983.8</v>
      </c>
      <c r="E34" s="178">
        <f>SUM(E35)</f>
        <v>820.3</v>
      </c>
      <c r="F34" s="178">
        <f>SUM(F35)</f>
        <v>820.2</v>
      </c>
    </row>
    <row r="35" spans="1:6" s="30" customFormat="1">
      <c r="A35" s="197" t="s">
        <v>378</v>
      </c>
      <c r="B35" s="176" t="s">
        <v>291</v>
      </c>
      <c r="C35" s="176" t="s">
        <v>190</v>
      </c>
      <c r="D35" s="181">
        <v>983.8</v>
      </c>
      <c r="E35" s="181">
        <v>820.3</v>
      </c>
      <c r="F35" s="181">
        <v>820.2</v>
      </c>
    </row>
    <row r="36" spans="1:6">
      <c r="A36" s="187" t="s">
        <v>383</v>
      </c>
      <c r="B36" s="188" t="s">
        <v>283</v>
      </c>
      <c r="C36" s="188"/>
      <c r="D36" s="189">
        <f>D37+D38+D39</f>
        <v>3102.7999999999997</v>
      </c>
      <c r="E36" s="189">
        <f>E37+E38+E39</f>
        <v>1159.5999999999999</v>
      </c>
      <c r="F36" s="189">
        <f>F37+F38+F39</f>
        <v>1159.5999999999999</v>
      </c>
    </row>
    <row r="37" spans="1:6">
      <c r="A37" s="183" t="s">
        <v>384</v>
      </c>
      <c r="B37" s="176" t="s">
        <v>283</v>
      </c>
      <c r="C37" s="176" t="s">
        <v>190</v>
      </c>
      <c r="D37" s="181">
        <v>2847.7</v>
      </c>
      <c r="E37" s="181">
        <v>1159.5999999999999</v>
      </c>
      <c r="F37" s="181">
        <v>1159.5999999999999</v>
      </c>
    </row>
    <row r="38" spans="1:6">
      <c r="A38" s="193" t="s">
        <v>392</v>
      </c>
      <c r="B38" s="191" t="s">
        <v>283</v>
      </c>
      <c r="C38" s="191" t="s">
        <v>200</v>
      </c>
      <c r="D38" s="181">
        <v>204</v>
      </c>
      <c r="E38" s="181">
        <v>0</v>
      </c>
      <c r="F38" s="181">
        <v>0</v>
      </c>
    </row>
    <row r="39" spans="1:6" s="30" customFormat="1">
      <c r="A39" s="196" t="s">
        <v>398</v>
      </c>
      <c r="B39" s="191" t="s">
        <v>283</v>
      </c>
      <c r="C39" s="191" t="s">
        <v>225</v>
      </c>
      <c r="D39" s="181">
        <v>51.1</v>
      </c>
      <c r="E39" s="181">
        <v>0</v>
      </c>
      <c r="F39" s="181">
        <v>0</v>
      </c>
    </row>
    <row r="40" spans="1:6">
      <c r="A40" s="174" t="s">
        <v>402</v>
      </c>
      <c r="B40" s="188" t="s">
        <v>240</v>
      </c>
      <c r="C40" s="188"/>
      <c r="D40" s="178">
        <f>D42+D41</f>
        <v>1015.9</v>
      </c>
      <c r="E40" s="178">
        <f>E42+E41</f>
        <v>869.5</v>
      </c>
      <c r="F40" s="178">
        <f>F42+F41</f>
        <v>857.9</v>
      </c>
    </row>
    <row r="41" spans="1:6" s="30" customFormat="1">
      <c r="A41" s="183" t="s">
        <v>403</v>
      </c>
      <c r="B41" s="191" t="s">
        <v>240</v>
      </c>
      <c r="C41" s="191" t="s">
        <v>190</v>
      </c>
      <c r="D41" s="181">
        <v>471.4</v>
      </c>
      <c r="E41" s="181">
        <v>334.6</v>
      </c>
      <c r="F41" s="181">
        <v>323.10000000000002</v>
      </c>
    </row>
    <row r="42" spans="1:6">
      <c r="A42" s="183" t="s">
        <v>408</v>
      </c>
      <c r="B42" s="191" t="s">
        <v>240</v>
      </c>
      <c r="C42" s="191" t="s">
        <v>192</v>
      </c>
      <c r="D42" s="181">
        <v>544.5</v>
      </c>
      <c r="E42" s="181">
        <v>534.9</v>
      </c>
      <c r="F42" s="181">
        <v>534.79999999999995</v>
      </c>
    </row>
    <row r="43" spans="1:6">
      <c r="A43" s="165"/>
      <c r="B43" s="166"/>
      <c r="C43" s="166"/>
      <c r="D43" s="167"/>
      <c r="E43" s="167"/>
      <c r="F43" s="168"/>
    </row>
  </sheetData>
  <mergeCells count="6">
    <mergeCell ref="A1:F1"/>
    <mergeCell ref="A2:F2"/>
    <mergeCell ref="A3:A4"/>
    <mergeCell ref="B3:B4"/>
    <mergeCell ref="C3:C4"/>
    <mergeCell ref="D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 прл.1 (3)</vt:lpstr>
      <vt:lpstr>прилож.2 (расходы)</vt:lpstr>
      <vt:lpstr>прил.4 (источники)</vt:lpstr>
      <vt:lpstr>приложение 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User</cp:lastModifiedBy>
  <cp:revision>1</cp:revision>
  <cp:lastPrinted>2025-04-17T08:45:36Z</cp:lastPrinted>
  <dcterms:created xsi:type="dcterms:W3CDTF">2008-05-23T07:59:00Z</dcterms:created>
  <dcterms:modified xsi:type="dcterms:W3CDTF">2025-07-25T06:24:01Z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81F6FE9392D4434C97AF2FE145582800_13</vt:lpwstr>
  </property>
  <property fmtid="{D5CDD505-2E9C-101B-9397-08002B2CF9AE}" pid="3" name="KSOProductBuildVer">
    <vt:lpwstr>1049-12.2.0.20326</vt:lpwstr>
  </property>
</Properties>
</file>