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9440" windowHeight="12135"/>
  </bookViews>
  <sheets>
    <sheet name="Табл.1 РПр" sheetId="2" r:id="rId1"/>
  </sheets>
  <definedNames>
    <definedName name="_xlnm.Print_Area" localSheetId="0">'Табл.1 РПр'!$A$1:$M$49</definedName>
  </definedNames>
  <calcPr calcId="124519"/>
</workbook>
</file>

<file path=xl/calcChain.xml><?xml version="1.0" encoding="utf-8"?>
<calcChain xmlns="http://schemas.openxmlformats.org/spreadsheetml/2006/main">
  <c r="I47" i="2"/>
  <c r="M21"/>
  <c r="M46" l="1"/>
  <c r="M25"/>
  <c r="M26"/>
  <c r="K29"/>
  <c r="K25"/>
  <c r="K26"/>
  <c r="K27"/>
  <c r="C48"/>
  <c r="C44"/>
  <c r="C34"/>
  <c r="C28"/>
  <c r="C24"/>
  <c r="C20"/>
  <c r="C18"/>
  <c r="C10"/>
  <c r="C8" l="1"/>
  <c r="M11"/>
  <c r="M12"/>
  <c r="L32"/>
  <c r="K32"/>
  <c r="K21"/>
  <c r="K22"/>
  <c r="J32"/>
  <c r="I32"/>
  <c r="I27"/>
  <c r="M47" l="1"/>
  <c r="M49"/>
  <c r="M29"/>
  <c r="M19"/>
  <c r="M17"/>
  <c r="K12"/>
  <c r="D10"/>
  <c r="M23" l="1"/>
  <c r="L26"/>
  <c r="K47"/>
  <c r="K49"/>
  <c r="F44"/>
  <c r="M16" l="1"/>
  <c r="L25"/>
  <c r="L21"/>
  <c r="L22"/>
  <c r="L14"/>
  <c r="L15"/>
  <c r="J26"/>
  <c r="J27"/>
  <c r="L42" l="1"/>
  <c r="M14"/>
  <c r="F10"/>
  <c r="J15"/>
  <c r="L12" l="1"/>
  <c r="J12"/>
  <c r="I12"/>
  <c r="I13"/>
  <c r="I14"/>
  <c r="I15"/>
  <c r="M45"/>
  <c r="M42"/>
  <c r="M37"/>
  <c r="L37"/>
  <c r="K37"/>
  <c r="J37"/>
  <c r="L29"/>
  <c r="J29"/>
  <c r="J25"/>
  <c r="J22"/>
  <c r="M13"/>
  <c r="L13"/>
  <c r="K13"/>
  <c r="J13"/>
  <c r="M30"/>
  <c r="L30"/>
  <c r="K30"/>
  <c r="J30"/>
  <c r="D24"/>
  <c r="E24"/>
  <c r="F24"/>
  <c r="G24"/>
  <c r="M24" s="1"/>
  <c r="I25"/>
  <c r="I19"/>
  <c r="K24" l="1"/>
  <c r="J24"/>
  <c r="I24"/>
  <c r="K46"/>
  <c r="J46"/>
  <c r="L19"/>
  <c r="K19"/>
  <c r="J19"/>
  <c r="I26"/>
  <c r="L49" l="1"/>
  <c r="J49"/>
  <c r="I49"/>
  <c r="G48"/>
  <c r="M48" s="1"/>
  <c r="F48"/>
  <c r="E48"/>
  <c r="D48"/>
  <c r="L47"/>
  <c r="J47"/>
  <c r="L46"/>
  <c r="I46"/>
  <c r="L45"/>
  <c r="K45"/>
  <c r="J45"/>
  <c r="I45"/>
  <c r="G44"/>
  <c r="E44"/>
  <c r="D44"/>
  <c r="M43"/>
  <c r="L43"/>
  <c r="K43"/>
  <c r="J43"/>
  <c r="I43"/>
  <c r="I42"/>
  <c r="M41"/>
  <c r="L41"/>
  <c r="I41"/>
  <c r="G40"/>
  <c r="F40"/>
  <c r="E40"/>
  <c r="M39"/>
  <c r="L39"/>
  <c r="K39"/>
  <c r="J39"/>
  <c r="I39"/>
  <c r="M38"/>
  <c r="L38"/>
  <c r="K38"/>
  <c r="J38"/>
  <c r="I38"/>
  <c r="I37"/>
  <c r="M36"/>
  <c r="L36"/>
  <c r="K36"/>
  <c r="J36"/>
  <c r="I36"/>
  <c r="M35"/>
  <c r="L35"/>
  <c r="K35"/>
  <c r="J35"/>
  <c r="I35"/>
  <c r="G34"/>
  <c r="F34"/>
  <c r="E34"/>
  <c r="D34"/>
  <c r="M33"/>
  <c r="K33"/>
  <c r="J33"/>
  <c r="M31"/>
  <c r="L31"/>
  <c r="K31"/>
  <c r="J31"/>
  <c r="I31"/>
  <c r="I30"/>
  <c r="I29"/>
  <c r="G28"/>
  <c r="F28"/>
  <c r="E28"/>
  <c r="D28"/>
  <c r="L23"/>
  <c r="K23"/>
  <c r="J23"/>
  <c r="I23"/>
  <c r="I22"/>
  <c r="I21"/>
  <c r="G20"/>
  <c r="F20"/>
  <c r="E20"/>
  <c r="D20"/>
  <c r="G18"/>
  <c r="M18" s="1"/>
  <c r="F18"/>
  <c r="E18"/>
  <c r="D18"/>
  <c r="L17"/>
  <c r="K17"/>
  <c r="J17"/>
  <c r="I17"/>
  <c r="L16"/>
  <c r="K16"/>
  <c r="J16"/>
  <c r="I16"/>
  <c r="K14"/>
  <c r="J14"/>
  <c r="L11"/>
  <c r="K11"/>
  <c r="J11"/>
  <c r="I11"/>
  <c r="G10"/>
  <c r="E10"/>
  <c r="K48" l="1"/>
  <c r="D8"/>
  <c r="M34"/>
  <c r="K34"/>
  <c r="L34"/>
  <c r="J34"/>
  <c r="K18"/>
  <c r="J18"/>
  <c r="L18"/>
  <c r="J48"/>
  <c r="I48" s="1"/>
  <c r="L44"/>
  <c r="I44"/>
  <c r="G8"/>
  <c r="M20"/>
  <c r="F8"/>
  <c r="I18"/>
  <c r="J10"/>
  <c r="M10"/>
  <c r="L10" s="1"/>
  <c r="I10"/>
  <c r="K20"/>
  <c r="L48"/>
  <c r="M44"/>
  <c r="M28"/>
  <c r="L20"/>
  <c r="J20"/>
  <c r="L28"/>
  <c r="K44"/>
  <c r="J44" s="1"/>
  <c r="I20"/>
  <c r="K28"/>
  <c r="M40"/>
  <c r="K10"/>
  <c r="I28"/>
  <c r="L40"/>
  <c r="I40"/>
  <c r="E8"/>
  <c r="J28"/>
  <c r="H11" l="1"/>
  <c r="H23"/>
  <c r="H33"/>
  <c r="H12"/>
  <c r="H14"/>
  <c r="H19"/>
  <c r="H18" s="1"/>
  <c r="H13"/>
  <c r="H21"/>
  <c r="H25"/>
  <c r="H32"/>
  <c r="H41"/>
  <c r="J8"/>
  <c r="H36"/>
  <c r="H17"/>
  <c r="H27"/>
  <c r="H43"/>
  <c r="H45"/>
  <c r="H15"/>
  <c r="H31"/>
  <c r="H30"/>
  <c r="H49"/>
  <c r="H48" s="1"/>
  <c r="H39"/>
  <c r="H47"/>
  <c r="H26"/>
  <c r="H46"/>
  <c r="H35"/>
  <c r="H37"/>
  <c r="H38"/>
  <c r="H16"/>
  <c r="H29"/>
  <c r="H22"/>
  <c r="H42"/>
  <c r="I8"/>
  <c r="K8"/>
  <c r="I34"/>
  <c r="H28" l="1"/>
  <c r="H34"/>
  <c r="H24"/>
  <c r="H44"/>
  <c r="H10"/>
  <c r="H40"/>
  <c r="H20"/>
  <c r="H8" l="1"/>
  <c r="L24"/>
  <c r="M8" l="1"/>
  <c r="L8"/>
  <c r="D40" l="1"/>
</calcChain>
</file>

<file path=xl/sharedStrings.xml><?xml version="1.0" encoding="utf-8"?>
<sst xmlns="http://schemas.openxmlformats.org/spreadsheetml/2006/main" count="103" uniqueCount="93">
  <si>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</si>
  <si>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</si>
  <si>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</si>
  <si>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</si>
  <si>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</si>
  <si>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</si>
  <si>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</si>
  <si>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</si>
  <si>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</si>
  <si>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</si>
  <si>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</si>
  <si>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</si>
  <si>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</si>
  <si>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</si>
  <si>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</si>
  <si>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</si>
  <si>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</si>
  <si>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</si>
  <si>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</si>
  <si>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</si>
  <si>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</si>
  <si>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</si>
  <si>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</si>
  <si>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</si>
  <si>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</si>
  <si>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</si>
  <si>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</si>
  <si>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</si>
  <si>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</si>
  <si>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</si>
  <si>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</si>
  <si>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</si>
  <si>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</si>
  <si>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</si>
  <si>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</si>
  <si>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</si>
  <si>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</si>
  <si>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</si>
  <si>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</si>
  <si>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</si>
  <si>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</si>
  <si>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</si>
  <si>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</si>
  <si>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</si>
  <si>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</si>
  <si>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</si>
  <si>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</si>
  <si>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</si>
  <si>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</si>
  <si>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</si>
  <si>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</si>
  <si>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</si>
  <si>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</si>
  <si>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</si>
  <si>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</si>
  <si>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</si>
  <si>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</si>
  <si>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</si>
  <si>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</si>
  <si>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</si>
  <si>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</si>
  <si>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</si>
  <si>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</si>
  <si>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</si>
  <si>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</si>
  <si>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</si>
  <si>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</si>
  <si>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</si>
  <si>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</si>
  <si>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</si>
  <si>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</si>
  <si>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</si>
  <si>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</si>
  <si>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</si>
  <si>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</si>
  <si>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</si>
  <si>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</si>
  <si>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</si>
  <si>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</si>
  <si>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</si>
  <si>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</si>
  <si>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</si>
  <si>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Бюджетные назначения на 2019 год (Реш.от 27.12.2018 №2)</t>
  </si>
  <si>
    <t>на 2019 год, %</t>
  </si>
  <si>
    <t>на 9 месяцев 2019 года, %</t>
  </si>
  <si>
    <t>ПРИЛОЖЕНИЕ № 2 к  пояснительной записке за 12 месяцев 2019 года</t>
  </si>
  <si>
    <t>Кассовое исполнение за 12 месяцев 2018 года</t>
  </si>
  <si>
    <t>Уточненные бюджетные назначения на 2019 год (Реше от 27.12.2019 №1)</t>
  </si>
  <si>
    <t xml:space="preserve">Уточненный план  на        12 месяцев 2019 года </t>
  </si>
  <si>
    <t xml:space="preserve">Кассовое исполнение за 12 месяцев 2019 года </t>
  </si>
  <si>
    <t>Исполнение бюджета         за 12 месяцев 2019 года относительно уточненных бюджетных назначений</t>
  </si>
  <si>
    <t>Отклонение показателей исполнения бюджета за 12 месяцев 2019 года относительно 12 месяцев 2018 года</t>
  </si>
  <si>
    <t xml:space="preserve">Отклонение  показателей  исполнения бюджета            за 12 месяцев 2019 года относительно уточненных бюджетных назначений на 12 месяцев2019 года, тыс.руб. 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</si>
</sst>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49"/>
  <sheetViews>
    <sheetView tabSelected="1" zoomScale="89" zoomScaleNormal="89" zoomScaleSheetLayoutView="90" workbookViewId="0">
      <selection activeCell="G14" sqref="G14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33.75" customHeight="1">
      <c r="C1" s="14"/>
      <c r="K1" s="100" t="s">
        <v>85</v>
      </c>
      <c r="L1" s="100"/>
      <c r="M1" s="100"/>
    </row>
    <row r="2" spans="1:80" ht="15.75" customHeight="1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80" ht="3" hidden="1" customHeight="1">
      <c r="K3" s="13"/>
      <c r="L3" s="13"/>
      <c r="M3" s="13"/>
    </row>
    <row r="4" spans="1:80" ht="15" customHeight="1">
      <c r="A4" s="105" t="s">
        <v>59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6" t="s">
        <v>65</v>
      </c>
      <c r="M5" s="106"/>
    </row>
    <row r="6" spans="1:80" ht="62.25" customHeight="1">
      <c r="A6" s="107"/>
      <c r="B6" s="94" t="s">
        <v>31</v>
      </c>
      <c r="C6" s="94" t="s">
        <v>86</v>
      </c>
      <c r="D6" s="101" t="s">
        <v>82</v>
      </c>
      <c r="E6" s="109" t="s">
        <v>87</v>
      </c>
      <c r="F6" s="111" t="s">
        <v>88</v>
      </c>
      <c r="G6" s="111" t="s">
        <v>89</v>
      </c>
      <c r="H6" s="103" t="s">
        <v>29</v>
      </c>
      <c r="I6" s="98" t="s">
        <v>92</v>
      </c>
      <c r="J6" s="98" t="s">
        <v>90</v>
      </c>
      <c r="K6" s="98"/>
      <c r="L6" s="96" t="s">
        <v>91</v>
      </c>
      <c r="M6" s="97"/>
    </row>
    <row r="7" spans="1:80" ht="48" customHeight="1" thickBot="1">
      <c r="A7" s="108"/>
      <c r="B7" s="95"/>
      <c r="C7" s="95"/>
      <c r="D7" s="102"/>
      <c r="E7" s="110"/>
      <c r="F7" s="112"/>
      <c r="G7" s="112"/>
      <c r="H7" s="104"/>
      <c r="I7" s="99"/>
      <c r="J7" s="8" t="s">
        <v>83</v>
      </c>
      <c r="K7" s="9" t="s">
        <v>84</v>
      </c>
      <c r="L7" s="11" t="s">
        <v>14</v>
      </c>
      <c r="M7" s="12" t="s">
        <v>79</v>
      </c>
    </row>
    <row r="8" spans="1:80">
      <c r="A8" s="15" t="s">
        <v>0</v>
      </c>
      <c r="B8" s="16"/>
      <c r="C8" s="17">
        <f>C10+C18+C20+C24+C28+C34+C44+C48</f>
        <v>40384.100000000006</v>
      </c>
      <c r="D8" s="18">
        <f>D10+D18+D20+D24+D28+D34+D44+D48</f>
        <v>57757.399999999994</v>
      </c>
      <c r="E8" s="17">
        <f>E10+E18+E20+E24+E28+E34+E40+E44+E48</f>
        <v>78145.2</v>
      </c>
      <c r="F8" s="17">
        <f>F10+F18+F20+F24+F28+F34+F40+F44+F48</f>
        <v>78145.2</v>
      </c>
      <c r="G8" s="17">
        <f>G10+G18+G20+G24+G28+G34+G40+G44+G48</f>
        <v>64038.299999999996</v>
      </c>
      <c r="H8" s="19">
        <f>H10+H18+H20+H24+H28+H34+H40+H44+H48</f>
        <v>1</v>
      </c>
      <c r="I8" s="20">
        <f>G8-F8</f>
        <v>-14106.900000000001</v>
      </c>
      <c r="J8" s="21">
        <f>G8/E8</f>
        <v>0.8194783556763563</v>
      </c>
      <c r="K8" s="21">
        <f>G8/F8</f>
        <v>0.8194783556763563</v>
      </c>
      <c r="L8" s="22">
        <f>G8-C8</f>
        <v>23654.19999999999</v>
      </c>
      <c r="M8" s="23">
        <f>G8/C8-100%</f>
        <v>0.58573052265619352</v>
      </c>
    </row>
    <row r="9" spans="1:80" ht="11.25" customHeight="1">
      <c r="A9" s="10" t="s">
        <v>1</v>
      </c>
      <c r="B9" s="10"/>
      <c r="C9" s="24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47</v>
      </c>
      <c r="C10" s="33">
        <f>SUM(C11:C16)</f>
        <v>14422.8</v>
      </c>
      <c r="D10" s="34">
        <f>SUM(D11:D16)</f>
        <v>16548.8</v>
      </c>
      <c r="E10" s="33">
        <f>SUM(E11:E16)</f>
        <v>16729.3</v>
      </c>
      <c r="F10" s="87">
        <f>F11+F12+F13+F14+F15+F16</f>
        <v>16729.3</v>
      </c>
      <c r="G10" s="87">
        <f>SUM(G11:G16)</f>
        <v>16357.3</v>
      </c>
      <c r="H10" s="35">
        <f>SUM(H11:H17)</f>
        <v>0.25542995363712034</v>
      </c>
      <c r="I10" s="36">
        <f t="shared" ref="I10:I16" si="0">G10-F10</f>
        <v>-372</v>
      </c>
      <c r="J10" s="37">
        <f>G10/E10</f>
        <v>0.97776356452451685</v>
      </c>
      <c r="K10" s="37">
        <f>G10/F10</f>
        <v>0.97776356452451685</v>
      </c>
      <c r="L10" s="38">
        <f>G10-C10</f>
        <v>1934.5</v>
      </c>
      <c r="M10" s="39">
        <f t="shared" ref="M10:M49" si="1">G10/C10-100%</f>
        <v>0.13412790858917822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33" customHeight="1">
      <c r="A11" s="40" t="s">
        <v>66</v>
      </c>
      <c r="B11" s="41" t="s">
        <v>32</v>
      </c>
      <c r="C11" s="42">
        <v>2489.9</v>
      </c>
      <c r="D11" s="43">
        <v>2842.8</v>
      </c>
      <c r="E11" s="43">
        <v>2894.9</v>
      </c>
      <c r="F11" s="42">
        <v>2894.9</v>
      </c>
      <c r="G11" s="42">
        <v>2879</v>
      </c>
      <c r="H11" s="44">
        <f>G11/$G$8</f>
        <v>4.495747076358992E-2</v>
      </c>
      <c r="I11" s="45">
        <f t="shared" si="0"/>
        <v>-15.900000000000091</v>
      </c>
      <c r="J11" s="46">
        <f>G11/E11</f>
        <v>0.99450758229990666</v>
      </c>
      <c r="K11" s="46">
        <f t="shared" ref="K11:K16" si="2">G11/F11</f>
        <v>0.99450758229990666</v>
      </c>
      <c r="L11" s="47">
        <f>G11-C11</f>
        <v>389.09999999999991</v>
      </c>
      <c r="M11" s="48">
        <f>G11/C11-100%</f>
        <v>0.15627133619824085</v>
      </c>
    </row>
    <row r="12" spans="1:80" ht="26.25" customHeight="1">
      <c r="A12" s="49" t="s">
        <v>77</v>
      </c>
      <c r="B12" s="41" t="s">
        <v>33</v>
      </c>
      <c r="C12" s="42">
        <v>127.1</v>
      </c>
      <c r="D12" s="43">
        <v>134.9</v>
      </c>
      <c r="E12" s="43">
        <v>134.9</v>
      </c>
      <c r="F12" s="42">
        <v>134.9</v>
      </c>
      <c r="G12" s="42">
        <v>134.80000000000001</v>
      </c>
      <c r="H12" s="44">
        <f t="shared" ref="H12:H49" si="3">G12/$G$8</f>
        <v>2.1049902948704138E-3</v>
      </c>
      <c r="I12" s="45">
        <f t="shared" si="0"/>
        <v>-9.9999999999994316E-2</v>
      </c>
      <c r="J12" s="46">
        <f>G12/E12</f>
        <v>0.99925871015567092</v>
      </c>
      <c r="K12" s="46">
        <f t="shared" si="2"/>
        <v>0.99925871015567092</v>
      </c>
      <c r="L12" s="47">
        <f>G12-C12</f>
        <v>7.7000000000000171</v>
      </c>
      <c r="M12" s="48">
        <f>G12/C12-100%</f>
        <v>6.058221872541325E-2</v>
      </c>
    </row>
    <row r="13" spans="1:80" ht="16.5" customHeight="1">
      <c r="A13" s="40" t="s">
        <v>67</v>
      </c>
      <c r="B13" s="41" t="s">
        <v>34</v>
      </c>
      <c r="C13" s="42">
        <v>10677.1</v>
      </c>
      <c r="D13" s="43">
        <v>12287</v>
      </c>
      <c r="E13" s="50">
        <v>12503.5</v>
      </c>
      <c r="F13" s="42">
        <v>12503.5</v>
      </c>
      <c r="G13" s="50">
        <v>12188.7</v>
      </c>
      <c r="H13" s="44">
        <f t="shared" si="3"/>
        <v>0.19033453417720336</v>
      </c>
      <c r="I13" s="45">
        <f t="shared" si="0"/>
        <v>-314.79999999999927</v>
      </c>
      <c r="J13" s="46">
        <f t="shared" ref="J13" si="4">G13/E13</f>
        <v>0.9748230495461272</v>
      </c>
      <c r="K13" s="46">
        <f t="shared" ref="K13" si="5">G13/F13</f>
        <v>0.9748230495461272</v>
      </c>
      <c r="L13" s="47">
        <f t="shared" ref="L13:L15" si="6">G13-C13</f>
        <v>1511.6000000000004</v>
      </c>
      <c r="M13" s="48">
        <f t="shared" ref="M13:M19" si="7">G13/C13-100%</f>
        <v>0.14157402290884225</v>
      </c>
    </row>
    <row r="14" spans="1:80" ht="38.25" customHeight="1">
      <c r="A14" s="51" t="s">
        <v>78</v>
      </c>
      <c r="B14" s="41" t="s">
        <v>35</v>
      </c>
      <c r="C14" s="42">
        <v>463.9</v>
      </c>
      <c r="D14" s="43">
        <v>463.9</v>
      </c>
      <c r="E14" s="42">
        <v>463.9</v>
      </c>
      <c r="F14" s="42">
        <v>463.9</v>
      </c>
      <c r="G14" s="42">
        <v>463.9</v>
      </c>
      <c r="H14" s="44">
        <f t="shared" si="3"/>
        <v>7.2441023574954366E-3</v>
      </c>
      <c r="I14" s="45">
        <f t="shared" si="0"/>
        <v>0</v>
      </c>
      <c r="J14" s="46">
        <f t="shared" ref="J14:J16" si="8">G14/E14</f>
        <v>1</v>
      </c>
      <c r="K14" s="46">
        <f t="shared" si="2"/>
        <v>1</v>
      </c>
      <c r="L14" s="47">
        <f t="shared" si="6"/>
        <v>0</v>
      </c>
      <c r="M14" s="48">
        <f t="shared" si="7"/>
        <v>0</v>
      </c>
    </row>
    <row r="15" spans="1:80" ht="14.25" customHeight="1">
      <c r="A15" s="40" t="s">
        <v>2</v>
      </c>
      <c r="B15" s="41" t="s">
        <v>37</v>
      </c>
      <c r="C15" s="42">
        <v>0</v>
      </c>
      <c r="D15" s="52">
        <v>100</v>
      </c>
      <c r="E15" s="42">
        <v>0</v>
      </c>
      <c r="F15" s="42">
        <v>0</v>
      </c>
      <c r="G15" s="42">
        <v>0</v>
      </c>
      <c r="H15" s="44">
        <f t="shared" si="3"/>
        <v>0</v>
      </c>
      <c r="I15" s="45">
        <f t="shared" si="0"/>
        <v>0</v>
      </c>
      <c r="J15" s="46" t="e">
        <f t="shared" si="8"/>
        <v>#DIV/0!</v>
      </c>
      <c r="K15" s="46" t="s">
        <v>30</v>
      </c>
      <c r="L15" s="47">
        <f t="shared" si="6"/>
        <v>0</v>
      </c>
      <c r="M15" s="48" t="s">
        <v>30</v>
      </c>
    </row>
    <row r="16" spans="1:80" ht="12.75" customHeight="1">
      <c r="A16" s="40" t="s">
        <v>3</v>
      </c>
      <c r="B16" s="41" t="s">
        <v>36</v>
      </c>
      <c r="C16" s="42">
        <v>664.8</v>
      </c>
      <c r="D16" s="52">
        <v>720.2</v>
      </c>
      <c r="E16" s="42">
        <v>732.1</v>
      </c>
      <c r="F16" s="92">
        <v>732.1</v>
      </c>
      <c r="G16" s="42">
        <v>690.9</v>
      </c>
      <c r="H16" s="44">
        <f t="shared" si="3"/>
        <v>1.0788856043961192E-2</v>
      </c>
      <c r="I16" s="45">
        <f t="shared" si="0"/>
        <v>-41.200000000000045</v>
      </c>
      <c r="J16" s="46">
        <f t="shared" si="8"/>
        <v>0.94372353503619721</v>
      </c>
      <c r="K16" s="46">
        <f t="shared" si="2"/>
        <v>0.94372353503619721</v>
      </c>
      <c r="L16" s="47">
        <f t="shared" ref="L16" si="9">G16-C16</f>
        <v>26.100000000000023</v>
      </c>
      <c r="M16" s="48">
        <f t="shared" si="7"/>
        <v>3.9259927797834049E-2</v>
      </c>
    </row>
    <row r="17" spans="1:80" ht="45" hidden="1" customHeight="1">
      <c r="A17" s="40"/>
      <c r="B17" s="41"/>
      <c r="C17" s="42"/>
      <c r="D17" s="52"/>
      <c r="E17" s="42"/>
      <c r="F17" s="42"/>
      <c r="G17" s="42"/>
      <c r="H17" s="53">
        <f t="shared" si="3"/>
        <v>0</v>
      </c>
      <c r="I17" s="45">
        <f>E17-D17</f>
        <v>0</v>
      </c>
      <c r="J17" s="46" t="e">
        <f>E17/C17-100%</f>
        <v>#DIV/0!</v>
      </c>
      <c r="K17" s="46" t="e">
        <f>F17/E17-100%</f>
        <v>#DIV/0!</v>
      </c>
      <c r="L17" s="47">
        <f>G17-C17</f>
        <v>0</v>
      </c>
      <c r="M17" s="48" t="e">
        <f t="shared" si="7"/>
        <v>#DIV/0!</v>
      </c>
    </row>
    <row r="18" spans="1:80" s="2" customFormat="1" ht="20.100000000000001" customHeight="1">
      <c r="A18" s="54" t="s">
        <v>16</v>
      </c>
      <c r="B18" s="55" t="s">
        <v>48</v>
      </c>
      <c r="C18" s="33">
        <f t="shared" ref="C18:G18" si="10">C19</f>
        <v>156.5</v>
      </c>
      <c r="D18" s="56">
        <f t="shared" si="10"/>
        <v>150.9</v>
      </c>
      <c r="E18" s="33">
        <f t="shared" si="10"/>
        <v>142.1</v>
      </c>
      <c r="F18" s="33">
        <f t="shared" si="10"/>
        <v>142.1</v>
      </c>
      <c r="G18" s="33">
        <f t="shared" si="10"/>
        <v>142.1</v>
      </c>
      <c r="H18" s="35">
        <f>SUM(H19:H19)</f>
        <v>2.2189845764175502E-3</v>
      </c>
      <c r="I18" s="36">
        <f>G18-F18</f>
        <v>0</v>
      </c>
      <c r="J18" s="37">
        <f>G18/E18</f>
        <v>1</v>
      </c>
      <c r="K18" s="37">
        <f>G18/F18</f>
        <v>1</v>
      </c>
      <c r="L18" s="38">
        <f>G18-C18</f>
        <v>-14.400000000000006</v>
      </c>
      <c r="M18" s="90">
        <f t="shared" si="7"/>
        <v>-9.2012779552715696E-2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3"/>
      <c r="BZ18" s="3"/>
      <c r="CA18" s="3"/>
      <c r="CB18" s="3"/>
    </row>
    <row r="19" spans="1:80" ht="16.5" customHeight="1">
      <c r="A19" s="57" t="s">
        <v>60</v>
      </c>
      <c r="B19" s="58" t="s">
        <v>63</v>
      </c>
      <c r="C19" s="59">
        <v>156.5</v>
      </c>
      <c r="D19" s="60">
        <v>150.9</v>
      </c>
      <c r="E19" s="59">
        <v>142.1</v>
      </c>
      <c r="F19" s="59">
        <v>142.1</v>
      </c>
      <c r="G19" s="59">
        <v>142.1</v>
      </c>
      <c r="H19" s="53">
        <f t="shared" si="3"/>
        <v>2.2189845764175502E-3</v>
      </c>
      <c r="I19" s="45">
        <f t="shared" ref="I19" si="11">G19-F19</f>
        <v>0</v>
      </c>
      <c r="J19" s="46">
        <f>G19/E19</f>
        <v>1</v>
      </c>
      <c r="K19" s="46">
        <f>G19/F19</f>
        <v>1</v>
      </c>
      <c r="L19" s="47">
        <f>G19-C19</f>
        <v>-14.400000000000006</v>
      </c>
      <c r="M19" s="48">
        <f t="shared" si="7"/>
        <v>-9.2012779552715696E-2</v>
      </c>
    </row>
    <row r="20" spans="1:80" s="2" customFormat="1" ht="35.25" customHeight="1">
      <c r="A20" s="54" t="s">
        <v>17</v>
      </c>
      <c r="B20" s="61" t="s">
        <v>49</v>
      </c>
      <c r="C20" s="33">
        <f>SUM(C22:C23)</f>
        <v>1044.2</v>
      </c>
      <c r="D20" s="34">
        <f>SUM(D22:D23)</f>
        <v>1906.4</v>
      </c>
      <c r="E20" s="33">
        <f>SUM(E22:E23)</f>
        <v>1854</v>
      </c>
      <c r="F20" s="33">
        <f>SUM(F22:F23)</f>
        <v>1854</v>
      </c>
      <c r="G20" s="33">
        <f>SUM(G22:G23)</f>
        <v>1853.1999999999998</v>
      </c>
      <c r="H20" s="35">
        <f>SUM(H21:H23)</f>
        <v>2.8938931857966248E-2</v>
      </c>
      <c r="I20" s="36">
        <f>G20-F20</f>
        <v>-0.8000000000001819</v>
      </c>
      <c r="J20" s="37">
        <f>G20/E20</f>
        <v>0.99956850053937418</v>
      </c>
      <c r="K20" s="37">
        <f>G20/F20</f>
        <v>0.99956850053937418</v>
      </c>
      <c r="L20" s="38">
        <f>G20-C20</f>
        <v>808.99999999999977</v>
      </c>
      <c r="M20" s="39">
        <f t="shared" si="1"/>
        <v>0.77475579390921245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3"/>
      <c r="BZ20" s="3"/>
      <c r="CA20" s="3"/>
      <c r="CB20" s="3"/>
    </row>
    <row r="21" spans="1:80" s="5" customFormat="1" ht="20.100000000000001" hidden="1" customHeight="1">
      <c r="A21" s="40" t="s">
        <v>4</v>
      </c>
      <c r="B21" s="62" t="s">
        <v>70</v>
      </c>
      <c r="C21" s="63"/>
      <c r="D21" s="64"/>
      <c r="E21" s="63"/>
      <c r="F21" s="63"/>
      <c r="G21" s="63"/>
      <c r="H21" s="44">
        <f t="shared" si="3"/>
        <v>0</v>
      </c>
      <c r="I21" s="65">
        <f>E21-D21</f>
        <v>0</v>
      </c>
      <c r="J21" s="46">
        <v>0</v>
      </c>
      <c r="K21" s="37" t="e">
        <f t="shared" ref="K21:K22" si="12">G21/F21</f>
        <v>#DIV/0!</v>
      </c>
      <c r="L21" s="38">
        <f t="shared" ref="L21:L22" si="13">G21-C21</f>
        <v>0</v>
      </c>
      <c r="M21" s="39" t="e">
        <f t="shared" si="1"/>
        <v>#DIV/0!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s="5" customFormat="1" ht="38.25" customHeight="1">
      <c r="A22" s="49" t="s">
        <v>68</v>
      </c>
      <c r="B22" s="62" t="s">
        <v>56</v>
      </c>
      <c r="C22" s="50">
        <v>215.2</v>
      </c>
      <c r="D22" s="66">
        <v>1438.7</v>
      </c>
      <c r="E22" s="50">
        <v>1386.3</v>
      </c>
      <c r="F22" s="50">
        <v>1386.3</v>
      </c>
      <c r="G22" s="50">
        <v>1385.8</v>
      </c>
      <c r="H22" s="53">
        <f>G22/$G$8</f>
        <v>2.1640174707948212E-2</v>
      </c>
      <c r="I22" s="45">
        <f t="shared" ref="I22:I27" si="14">G22-F22</f>
        <v>-0.5</v>
      </c>
      <c r="J22" s="46">
        <f t="shared" ref="J22" si="15">G22/E22</f>
        <v>0.9996393277068456</v>
      </c>
      <c r="K22" s="88">
        <f t="shared" si="12"/>
        <v>0.9996393277068456</v>
      </c>
      <c r="L22" s="67">
        <f t="shared" si="13"/>
        <v>1170.5999999999999</v>
      </c>
      <c r="M22" s="85" t="s">
        <v>30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ht="17.25" customHeight="1">
      <c r="A23" s="40" t="s">
        <v>5</v>
      </c>
      <c r="B23" s="41" t="s">
        <v>57</v>
      </c>
      <c r="C23" s="42">
        <v>829</v>
      </c>
      <c r="D23" s="43">
        <v>467.7</v>
      </c>
      <c r="E23" s="42">
        <v>467.7</v>
      </c>
      <c r="F23" s="42">
        <v>467.7</v>
      </c>
      <c r="G23" s="42">
        <v>467.4</v>
      </c>
      <c r="H23" s="53">
        <f>G23/$G$8</f>
        <v>7.2987571500180365E-3</v>
      </c>
      <c r="I23" s="45">
        <f t="shared" si="14"/>
        <v>-0.30000000000001137</v>
      </c>
      <c r="J23" s="46">
        <f>G23/E23</f>
        <v>0.9993585631815266</v>
      </c>
      <c r="K23" s="46">
        <f>G23/F23</f>
        <v>0.9993585631815266</v>
      </c>
      <c r="L23" s="47">
        <f t="shared" ref="L23" si="16">G23-C23</f>
        <v>-361.6</v>
      </c>
      <c r="M23" s="48">
        <f t="shared" si="1"/>
        <v>-0.43618817852834746</v>
      </c>
    </row>
    <row r="24" spans="1:80" s="2" customFormat="1" ht="20.100000000000001" customHeight="1">
      <c r="A24" s="54" t="s">
        <v>18</v>
      </c>
      <c r="B24" s="55" t="s">
        <v>50</v>
      </c>
      <c r="C24" s="33">
        <f t="shared" ref="C24:H24" si="17">SUM(C25:C27)</f>
        <v>1031.3</v>
      </c>
      <c r="D24" s="34">
        <f t="shared" si="17"/>
        <v>6304.2</v>
      </c>
      <c r="E24" s="33">
        <f t="shared" si="17"/>
        <v>6484.5</v>
      </c>
      <c r="F24" s="33">
        <f t="shared" si="17"/>
        <v>6484.5</v>
      </c>
      <c r="G24" s="33">
        <f t="shared" si="17"/>
        <v>6470.7</v>
      </c>
      <c r="H24" s="35">
        <f t="shared" si="17"/>
        <v>0.10104421885028179</v>
      </c>
      <c r="I24" s="36">
        <f t="shared" si="14"/>
        <v>-13.800000000000182</v>
      </c>
      <c r="J24" s="37">
        <f>G24/E24</f>
        <v>0.99787184825352759</v>
      </c>
      <c r="K24" s="76">
        <f>G24/F24</f>
        <v>0.99787184825352759</v>
      </c>
      <c r="L24" s="38">
        <f>G24-C24</f>
        <v>5439.4</v>
      </c>
      <c r="M24" s="90">
        <f t="shared" si="1"/>
        <v>5.2743139726558717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3"/>
      <c r="BZ24" s="3"/>
      <c r="CA24" s="3"/>
      <c r="CB24" s="3"/>
    </row>
    <row r="25" spans="1:80" ht="13.5" customHeight="1">
      <c r="A25" s="40" t="s">
        <v>19</v>
      </c>
      <c r="B25" s="41" t="s">
        <v>38</v>
      </c>
      <c r="C25" s="42">
        <v>161.69999999999999</v>
      </c>
      <c r="D25" s="43">
        <v>168.5</v>
      </c>
      <c r="E25" s="42">
        <v>168.5</v>
      </c>
      <c r="F25" s="42">
        <v>168.5</v>
      </c>
      <c r="G25" s="92">
        <v>168.5</v>
      </c>
      <c r="H25" s="44">
        <f t="shared" si="3"/>
        <v>2.6312378685880169E-3</v>
      </c>
      <c r="I25" s="45">
        <f t="shared" si="14"/>
        <v>0</v>
      </c>
      <c r="J25" s="46">
        <f t="shared" ref="J25:J27" si="18">G25/E25</f>
        <v>1</v>
      </c>
      <c r="K25" s="88">
        <f t="shared" ref="K25:K27" si="19">G25/F25</f>
        <v>1</v>
      </c>
      <c r="L25" s="67">
        <f t="shared" ref="L25:L26" si="20">G25-C25</f>
        <v>6.8000000000000114</v>
      </c>
      <c r="M25" s="48">
        <f t="shared" si="1"/>
        <v>4.2053184910327834E-2</v>
      </c>
    </row>
    <row r="26" spans="1:80" ht="20.100000000000001" customHeight="1">
      <c r="A26" s="40" t="s">
        <v>69</v>
      </c>
      <c r="B26" s="41" t="s">
        <v>64</v>
      </c>
      <c r="C26" s="42">
        <v>863.6</v>
      </c>
      <c r="D26" s="43">
        <v>6129.7</v>
      </c>
      <c r="E26" s="42">
        <v>6310</v>
      </c>
      <c r="F26" s="50">
        <v>6310</v>
      </c>
      <c r="G26" s="93">
        <v>6296.2</v>
      </c>
      <c r="H26" s="44">
        <f t="shared" si="3"/>
        <v>9.8319287051655033E-2</v>
      </c>
      <c r="I26" s="45">
        <f t="shared" si="14"/>
        <v>-13.800000000000182</v>
      </c>
      <c r="J26" s="46">
        <f t="shared" si="18"/>
        <v>0.99781299524564182</v>
      </c>
      <c r="K26" s="88">
        <f t="shared" si="19"/>
        <v>0.99781299524564182</v>
      </c>
      <c r="L26" s="67">
        <f t="shared" si="20"/>
        <v>5432.5999999999995</v>
      </c>
      <c r="M26" s="48">
        <f t="shared" si="1"/>
        <v>6.29064381658175</v>
      </c>
    </row>
    <row r="27" spans="1:80" ht="26.25" customHeight="1">
      <c r="A27" s="40" t="s">
        <v>20</v>
      </c>
      <c r="B27" s="68" t="s">
        <v>80</v>
      </c>
      <c r="C27" s="42">
        <v>6</v>
      </c>
      <c r="D27" s="43">
        <v>6</v>
      </c>
      <c r="E27" s="42">
        <v>6</v>
      </c>
      <c r="F27" s="42">
        <v>6</v>
      </c>
      <c r="G27" s="42">
        <v>6</v>
      </c>
      <c r="H27" s="44">
        <f t="shared" si="3"/>
        <v>9.3693930038742443E-5</v>
      </c>
      <c r="I27" s="45">
        <f t="shared" si="14"/>
        <v>0</v>
      </c>
      <c r="J27" s="46">
        <f t="shared" si="18"/>
        <v>1</v>
      </c>
      <c r="K27" s="88">
        <f t="shared" si="19"/>
        <v>1</v>
      </c>
      <c r="L27" s="89" t="s">
        <v>30</v>
      </c>
      <c r="M27" s="48" t="s">
        <v>30</v>
      </c>
    </row>
    <row r="28" spans="1:80" s="2" customFormat="1" ht="20.100000000000001" customHeight="1">
      <c r="A28" s="54" t="s">
        <v>21</v>
      </c>
      <c r="B28" s="61" t="s">
        <v>51</v>
      </c>
      <c r="C28" s="33">
        <f>SUM(C29:C32)</f>
        <v>21126.199999999997</v>
      </c>
      <c r="D28" s="34">
        <f>SUM(D29:D32)</f>
        <v>30303.399999999998</v>
      </c>
      <c r="E28" s="33">
        <f>SUM(E29:E32)</f>
        <v>49947</v>
      </c>
      <c r="F28" s="33">
        <f>SUM(F29:F32)</f>
        <v>49947</v>
      </c>
      <c r="G28" s="33">
        <f>SUM(G29:G32)</f>
        <v>36227.1</v>
      </c>
      <c r="H28" s="35">
        <f>SUM(H29:H33)</f>
        <v>0.56570989548442108</v>
      </c>
      <c r="I28" s="36">
        <f>G28-F28</f>
        <v>-13719.900000000001</v>
      </c>
      <c r="J28" s="37">
        <f>G28/E28</f>
        <v>0.72531082947924796</v>
      </c>
      <c r="K28" s="37">
        <f>G28/F28</f>
        <v>0.72531082947924796</v>
      </c>
      <c r="L28" s="38">
        <f>G28-C28</f>
        <v>15100.900000000001</v>
      </c>
      <c r="M28" s="39">
        <f t="shared" si="1"/>
        <v>0.71479489922465955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3"/>
      <c r="BZ28" s="3"/>
      <c r="CA28" s="3"/>
      <c r="CB28" s="3"/>
    </row>
    <row r="29" spans="1:80" ht="13.5" customHeight="1">
      <c r="A29" s="40" t="s">
        <v>6</v>
      </c>
      <c r="B29" s="68" t="s">
        <v>39</v>
      </c>
      <c r="C29" s="70">
        <v>637.29999999999995</v>
      </c>
      <c r="D29" s="71">
        <v>6096.4</v>
      </c>
      <c r="E29" s="63">
        <v>6358.4</v>
      </c>
      <c r="F29" s="70">
        <v>6358.4</v>
      </c>
      <c r="G29" s="70">
        <v>5626.3</v>
      </c>
      <c r="H29" s="44">
        <f t="shared" si="3"/>
        <v>8.7858359762829435E-2</v>
      </c>
      <c r="I29" s="45">
        <f>G29-F29</f>
        <v>-732.09999999999945</v>
      </c>
      <c r="J29" s="46">
        <f t="shared" ref="J29" si="21">G29/E29</f>
        <v>0.88486097131353803</v>
      </c>
      <c r="K29" s="88">
        <f>G29/F29</f>
        <v>0.88486097131353803</v>
      </c>
      <c r="L29" s="47">
        <f t="shared" ref="L29" si="22">G29-C29</f>
        <v>4989</v>
      </c>
      <c r="M29" s="86">
        <f t="shared" si="1"/>
        <v>7.82833830221246</v>
      </c>
    </row>
    <row r="30" spans="1:80" ht="16.5" customHeight="1">
      <c r="A30" s="40" t="s">
        <v>7</v>
      </c>
      <c r="B30" s="68" t="s">
        <v>40</v>
      </c>
      <c r="C30" s="70">
        <v>11162.5</v>
      </c>
      <c r="D30" s="71">
        <v>18570.7</v>
      </c>
      <c r="E30" s="63">
        <v>31153.3</v>
      </c>
      <c r="F30" s="70">
        <v>31153.3</v>
      </c>
      <c r="G30" s="70">
        <v>19260.3</v>
      </c>
      <c r="H30" s="44">
        <f t="shared" si="3"/>
        <v>0.30076220012086519</v>
      </c>
      <c r="I30" s="45">
        <f>G30-F30</f>
        <v>-11893</v>
      </c>
      <c r="J30" s="46">
        <f t="shared" ref="J30" si="23">G30/E30</f>
        <v>0.61824269018049449</v>
      </c>
      <c r="K30" s="46">
        <f t="shared" ref="K30" si="24">G30/F30</f>
        <v>0.61824269018049449</v>
      </c>
      <c r="L30" s="47">
        <f t="shared" ref="L30" si="25">G30-C30</f>
        <v>8097.7999999999993</v>
      </c>
      <c r="M30" s="48">
        <f t="shared" ref="M30" si="26">G30/C30-100%</f>
        <v>0.72544680851063825</v>
      </c>
    </row>
    <row r="31" spans="1:80" ht="12.75" customHeight="1">
      <c r="A31" s="40" t="s">
        <v>8</v>
      </c>
      <c r="B31" s="68" t="s">
        <v>41</v>
      </c>
      <c r="C31" s="70">
        <v>9236.2999999999993</v>
      </c>
      <c r="D31" s="71">
        <v>5401.5</v>
      </c>
      <c r="E31" s="70">
        <v>7807.4</v>
      </c>
      <c r="F31" s="70">
        <v>7807.4</v>
      </c>
      <c r="G31" s="70">
        <v>6936.4</v>
      </c>
      <c r="H31" s="44">
        <f t="shared" si="3"/>
        <v>0.10831642938678884</v>
      </c>
      <c r="I31" s="45">
        <f>G31-F31</f>
        <v>-871</v>
      </c>
      <c r="J31" s="46">
        <f>G31/E31</f>
        <v>0.88843917309219456</v>
      </c>
      <c r="K31" s="46">
        <f>G31/F31</f>
        <v>0.88843917309219456</v>
      </c>
      <c r="L31" s="47">
        <f>G31-C31</f>
        <v>-2299.8999999999996</v>
      </c>
      <c r="M31" s="48">
        <f t="shared" si="1"/>
        <v>-0.24900663685674995</v>
      </c>
    </row>
    <row r="32" spans="1:80" ht="29.25" customHeight="1">
      <c r="A32" s="40" t="s">
        <v>9</v>
      </c>
      <c r="B32" s="68" t="s">
        <v>61</v>
      </c>
      <c r="C32" s="70">
        <v>90.1</v>
      </c>
      <c r="D32" s="71">
        <v>234.8</v>
      </c>
      <c r="E32" s="70">
        <v>4627.8999999999996</v>
      </c>
      <c r="F32" s="70">
        <v>4627.8999999999996</v>
      </c>
      <c r="G32" s="63">
        <v>4404.1000000000004</v>
      </c>
      <c r="H32" s="44">
        <f t="shared" si="3"/>
        <v>6.8772906213937612E-2</v>
      </c>
      <c r="I32" s="45">
        <f>G32-F32</f>
        <v>-223.79999999999927</v>
      </c>
      <c r="J32" s="46">
        <f>G32/E32</f>
        <v>0.95164113312733656</v>
      </c>
      <c r="K32" s="46">
        <f>G32/F32</f>
        <v>0.95164113312733656</v>
      </c>
      <c r="L32" s="47">
        <f>G32-C32</f>
        <v>4314</v>
      </c>
      <c r="M32" s="48" t="s">
        <v>30</v>
      </c>
    </row>
    <row r="33" spans="1:80" ht="18.75" hidden="1" customHeight="1">
      <c r="A33" s="72"/>
      <c r="B33" s="73"/>
      <c r="C33" s="70"/>
      <c r="D33" s="71"/>
      <c r="E33" s="70"/>
      <c r="F33" s="70"/>
      <c r="G33" s="70"/>
      <c r="H33" s="44">
        <f t="shared" si="3"/>
        <v>0</v>
      </c>
      <c r="I33" s="74"/>
      <c r="J33" s="46" t="e">
        <f>E33/C33-100%</f>
        <v>#DIV/0!</v>
      </c>
      <c r="K33" s="46" t="e">
        <f>F33/E33-100%</f>
        <v>#DIV/0!</v>
      </c>
      <c r="L33" s="75"/>
      <c r="M33" s="48" t="e">
        <f t="shared" si="1"/>
        <v>#DIV/0!</v>
      </c>
    </row>
    <row r="34" spans="1:80" s="2" customFormat="1" ht="16.5" customHeight="1">
      <c r="A34" s="54" t="s">
        <v>22</v>
      </c>
      <c r="B34" s="61" t="s">
        <v>52</v>
      </c>
      <c r="C34" s="33">
        <f>SUM(C35:C38)</f>
        <v>100</v>
      </c>
      <c r="D34" s="34">
        <f>SUM(D35:D38)</f>
        <v>100</v>
      </c>
      <c r="E34" s="33">
        <f>SUM(E35:E38)</f>
        <v>100</v>
      </c>
      <c r="F34" s="33">
        <f>SUM(F35:F38)</f>
        <v>100</v>
      </c>
      <c r="G34" s="33">
        <f>SUM(G35:G38)</f>
        <v>100</v>
      </c>
      <c r="H34" s="35">
        <f>SUM(H35:H39)</f>
        <v>1.5615655006457074E-3</v>
      </c>
      <c r="I34" s="36">
        <f>G34-F34</f>
        <v>0</v>
      </c>
      <c r="J34" s="37">
        <f>G34/E34</f>
        <v>1</v>
      </c>
      <c r="K34" s="76">
        <f>G34/F34</f>
        <v>1</v>
      </c>
      <c r="L34" s="38">
        <f>G34-C34</f>
        <v>0</v>
      </c>
      <c r="M34" s="39">
        <f t="shared" ref="M34" si="27">G34/C34-100%</f>
        <v>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3"/>
      <c r="BZ34" s="3"/>
      <c r="CA34" s="3"/>
      <c r="CB34" s="3"/>
    </row>
    <row r="35" spans="1:80" ht="20.100000000000001" hidden="1" customHeight="1">
      <c r="A35" s="40" t="s">
        <v>23</v>
      </c>
      <c r="B35" s="68" t="s">
        <v>71</v>
      </c>
      <c r="C35" s="70"/>
      <c r="D35" s="71"/>
      <c r="E35" s="70"/>
      <c r="F35" s="70"/>
      <c r="G35" s="70"/>
      <c r="H35" s="44">
        <f t="shared" si="3"/>
        <v>0</v>
      </c>
      <c r="I35" s="69">
        <f>E35-D35</f>
        <v>0</v>
      </c>
      <c r="J35" s="46" t="e">
        <f>E35/C35-100%</f>
        <v>#DIV/0!</v>
      </c>
      <c r="K35" s="46" t="e">
        <f>F35/E35-100%</f>
        <v>#DIV/0!</v>
      </c>
      <c r="L35" s="47">
        <f t="shared" ref="L35:L49" si="28">G35-C35</f>
        <v>0</v>
      </c>
      <c r="M35" s="48" t="e">
        <f t="shared" si="1"/>
        <v>#DIV/0!</v>
      </c>
    </row>
    <row r="36" spans="1:80" ht="20.100000000000001" hidden="1" customHeight="1">
      <c r="A36" s="40" t="s">
        <v>24</v>
      </c>
      <c r="B36" s="68" t="s">
        <v>72</v>
      </c>
      <c r="C36" s="70"/>
      <c r="D36" s="71"/>
      <c r="E36" s="70"/>
      <c r="F36" s="70"/>
      <c r="G36" s="70"/>
      <c r="H36" s="44">
        <f t="shared" si="3"/>
        <v>0</v>
      </c>
      <c r="I36" s="69">
        <f>E36-D36</f>
        <v>0</v>
      </c>
      <c r="J36" s="46" t="e">
        <f>E36/C36-100%</f>
        <v>#DIV/0!</v>
      </c>
      <c r="K36" s="46" t="e">
        <f>F36/E36-100%</f>
        <v>#DIV/0!</v>
      </c>
      <c r="L36" s="47">
        <f t="shared" si="28"/>
        <v>0</v>
      </c>
      <c r="M36" s="48" t="e">
        <f t="shared" si="1"/>
        <v>#DIV/0!</v>
      </c>
    </row>
    <row r="37" spans="1:80" ht="14.25" customHeight="1">
      <c r="A37" s="40" t="s">
        <v>81</v>
      </c>
      <c r="B37" s="68" t="s">
        <v>42</v>
      </c>
      <c r="C37" s="70">
        <v>100</v>
      </c>
      <c r="D37" s="71">
        <v>100</v>
      </c>
      <c r="E37" s="70">
        <v>100</v>
      </c>
      <c r="F37" s="70">
        <v>100</v>
      </c>
      <c r="G37" s="70">
        <v>100</v>
      </c>
      <c r="H37" s="44">
        <f t="shared" si="3"/>
        <v>1.5615655006457074E-3</v>
      </c>
      <c r="I37" s="45">
        <f>G37-F37</f>
        <v>0</v>
      </c>
      <c r="J37" s="46">
        <f t="shared" ref="J37" si="29">G37/E37</f>
        <v>1</v>
      </c>
      <c r="K37" s="46">
        <f t="shared" ref="K37" si="30">G37/F37</f>
        <v>1</v>
      </c>
      <c r="L37" s="47">
        <f t="shared" si="28"/>
        <v>0</v>
      </c>
      <c r="M37" s="48">
        <f t="shared" si="1"/>
        <v>0</v>
      </c>
    </row>
    <row r="38" spans="1:80" ht="45" hidden="1" customHeight="1">
      <c r="A38" s="40" t="s">
        <v>25</v>
      </c>
      <c r="B38" s="68" t="s">
        <v>73</v>
      </c>
      <c r="C38" s="70"/>
      <c r="D38" s="71"/>
      <c r="E38" s="70"/>
      <c r="F38" s="70"/>
      <c r="G38" s="70"/>
      <c r="H38" s="44">
        <f t="shared" si="3"/>
        <v>0</v>
      </c>
      <c r="I38" s="69">
        <f>E38-D38</f>
        <v>0</v>
      </c>
      <c r="J38" s="46" t="e">
        <f>E38/C38-100%</f>
        <v>#DIV/0!</v>
      </c>
      <c r="K38" s="46" t="e">
        <f>F38/E38-100%</f>
        <v>#DIV/0!</v>
      </c>
      <c r="L38" s="47">
        <f t="shared" si="28"/>
        <v>0</v>
      </c>
      <c r="M38" s="48" t="e">
        <f t="shared" si="1"/>
        <v>#DIV/0!</v>
      </c>
    </row>
    <row r="39" spans="1:80" ht="45" hidden="1" customHeight="1">
      <c r="A39" s="72"/>
      <c r="B39" s="73"/>
      <c r="C39" s="70"/>
      <c r="D39" s="71"/>
      <c r="E39" s="70"/>
      <c r="F39" s="70"/>
      <c r="G39" s="70"/>
      <c r="H39" s="53">
        <f t="shared" si="3"/>
        <v>0</v>
      </c>
      <c r="I39" s="69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8"/>
        <v>0</v>
      </c>
      <c r="M39" s="48" t="e">
        <f t="shared" si="1"/>
        <v>#DIV/0!</v>
      </c>
    </row>
    <row r="40" spans="1:80" s="2" customFormat="1" ht="20.100000000000001" hidden="1" customHeight="1">
      <c r="A40" s="54" t="s">
        <v>26</v>
      </c>
      <c r="B40" s="61" t="s">
        <v>53</v>
      </c>
      <c r="C40" s="33">
        <v>0</v>
      </c>
      <c r="D40" s="34">
        <f>SUM(D41:D42)</f>
        <v>0</v>
      </c>
      <c r="E40" s="33">
        <f>SUM(E41:E42)</f>
        <v>0</v>
      </c>
      <c r="F40" s="33">
        <f>SUM(F41:F42)</f>
        <v>0</v>
      </c>
      <c r="G40" s="33">
        <f>SUM(G41:G42)</f>
        <v>0</v>
      </c>
      <c r="H40" s="35">
        <f>SUM(H41:H43)</f>
        <v>0</v>
      </c>
      <c r="I40" s="36">
        <f>G40-F40</f>
        <v>0</v>
      </c>
      <c r="J40" s="37" t="s">
        <v>30</v>
      </c>
      <c r="K40" s="37" t="s">
        <v>30</v>
      </c>
      <c r="L40" s="38">
        <f>G40-C40</f>
        <v>0</v>
      </c>
      <c r="M40" s="39" t="e">
        <f t="shared" si="1"/>
        <v>#DIV/0!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3"/>
      <c r="BZ40" s="3"/>
      <c r="CA40" s="3"/>
      <c r="CB40" s="3"/>
    </row>
    <row r="41" spans="1:80" ht="13.5" hidden="1" customHeight="1">
      <c r="A41" s="40" t="s">
        <v>10</v>
      </c>
      <c r="B41" s="68" t="s">
        <v>43</v>
      </c>
      <c r="C41" s="70">
        <v>0</v>
      </c>
      <c r="D41" s="71" t="s">
        <v>30</v>
      </c>
      <c r="E41" s="63">
        <v>0</v>
      </c>
      <c r="F41" s="70">
        <v>0</v>
      </c>
      <c r="G41" s="70">
        <v>0</v>
      </c>
      <c r="H41" s="44">
        <f t="shared" si="3"/>
        <v>0</v>
      </c>
      <c r="I41" s="45">
        <f>G41-F41</f>
        <v>0</v>
      </c>
      <c r="J41" s="46" t="s">
        <v>30</v>
      </c>
      <c r="K41" s="46" t="s">
        <v>30</v>
      </c>
      <c r="L41" s="47">
        <f>G41-C41</f>
        <v>0</v>
      </c>
      <c r="M41" s="48" t="e">
        <f t="shared" si="1"/>
        <v>#DIV/0!</v>
      </c>
    </row>
    <row r="42" spans="1:80" ht="30" hidden="1" customHeight="1">
      <c r="A42" s="40" t="s">
        <v>74</v>
      </c>
      <c r="B42" s="68" t="s">
        <v>44</v>
      </c>
      <c r="C42" s="70">
        <v>0</v>
      </c>
      <c r="D42" s="71">
        <v>0</v>
      </c>
      <c r="E42" s="63">
        <v>0</v>
      </c>
      <c r="F42" s="70">
        <v>0</v>
      </c>
      <c r="G42" s="70">
        <v>0</v>
      </c>
      <c r="H42" s="44">
        <f t="shared" si="3"/>
        <v>0</v>
      </c>
      <c r="I42" s="45">
        <f>G42-F42</f>
        <v>0</v>
      </c>
      <c r="J42" s="46">
        <v>0</v>
      </c>
      <c r="K42" s="46">
        <v>0</v>
      </c>
      <c r="L42" s="47">
        <f>G42-C42</f>
        <v>0</v>
      </c>
      <c r="M42" s="48" t="e">
        <f t="shared" ref="M42" si="31">G42/C42-100%</f>
        <v>#DIV/0!</v>
      </c>
    </row>
    <row r="43" spans="1:80" ht="45" hidden="1" customHeight="1">
      <c r="A43" s="72"/>
      <c r="B43" s="73"/>
      <c r="C43" s="70"/>
      <c r="D43" s="71"/>
      <c r="E43" s="70"/>
      <c r="F43" s="70"/>
      <c r="G43" s="70"/>
      <c r="H43" s="53">
        <f t="shared" si="3"/>
        <v>0</v>
      </c>
      <c r="I43" s="69">
        <f>E43-D43</f>
        <v>0</v>
      </c>
      <c r="J43" s="46" t="e">
        <f>E43/C43-100%</f>
        <v>#DIV/0!</v>
      </c>
      <c r="K43" s="46" t="e">
        <f>F43/E43-100%</f>
        <v>#DIV/0!</v>
      </c>
      <c r="L43" s="47">
        <f t="shared" si="28"/>
        <v>0</v>
      </c>
      <c r="M43" s="48" t="e">
        <f t="shared" si="1"/>
        <v>#DIV/0!</v>
      </c>
    </row>
    <row r="44" spans="1:80" s="2" customFormat="1" ht="17.25" customHeight="1">
      <c r="A44" s="54" t="s">
        <v>27</v>
      </c>
      <c r="B44" s="61" t="s">
        <v>54</v>
      </c>
      <c r="C44" s="33">
        <f t="shared" ref="C44:H44" si="32">SUM(C45:C47)</f>
        <v>2288.3000000000002</v>
      </c>
      <c r="D44" s="34">
        <f t="shared" si="32"/>
        <v>2163.7000000000003</v>
      </c>
      <c r="E44" s="33">
        <f t="shared" si="32"/>
        <v>2499.7000000000003</v>
      </c>
      <c r="F44" s="33">
        <f t="shared" si="32"/>
        <v>2499.7000000000003</v>
      </c>
      <c r="G44" s="87">
        <f t="shared" si="32"/>
        <v>2499.4</v>
      </c>
      <c r="H44" s="35">
        <f t="shared" si="32"/>
        <v>3.9029768123138811E-2</v>
      </c>
      <c r="I44" s="36">
        <f t="shared" ref="I44:I49" si="33">G44-F44</f>
        <v>-0.3000000000001819</v>
      </c>
      <c r="J44" s="37">
        <f>G44/E44</f>
        <v>0.99987998559827174</v>
      </c>
      <c r="K44" s="37">
        <f>G44/F44</f>
        <v>0.99987998559827174</v>
      </c>
      <c r="L44" s="38">
        <f t="shared" si="28"/>
        <v>211.09999999999991</v>
      </c>
      <c r="M44" s="39">
        <f t="shared" si="1"/>
        <v>9.2251890049381613E-2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3"/>
      <c r="BZ44" s="3"/>
      <c r="CA44" s="3"/>
      <c r="CB44" s="3"/>
    </row>
    <row r="45" spans="1:80" ht="12" customHeight="1">
      <c r="A45" s="40" t="s">
        <v>11</v>
      </c>
      <c r="B45" s="68" t="s">
        <v>58</v>
      </c>
      <c r="C45" s="70">
        <v>2058.3000000000002</v>
      </c>
      <c r="D45" s="71">
        <v>2058.4</v>
      </c>
      <c r="E45" s="63">
        <v>2094.4</v>
      </c>
      <c r="F45" s="70">
        <v>2094.4</v>
      </c>
      <c r="G45" s="91">
        <v>2094.4</v>
      </c>
      <c r="H45" s="44">
        <f t="shared" si="3"/>
        <v>3.2705427845523695E-2</v>
      </c>
      <c r="I45" s="45">
        <f t="shared" si="33"/>
        <v>0</v>
      </c>
      <c r="J45" s="46">
        <f>G45/E45</f>
        <v>1</v>
      </c>
      <c r="K45" s="46">
        <f>G45/F45</f>
        <v>1</v>
      </c>
      <c r="L45" s="47">
        <f t="shared" si="28"/>
        <v>36.099999999999909</v>
      </c>
      <c r="M45" s="48">
        <f t="shared" si="1"/>
        <v>1.7538745566729741E-2</v>
      </c>
    </row>
    <row r="46" spans="1:80" ht="15" customHeight="1">
      <c r="A46" s="40" t="s">
        <v>12</v>
      </c>
      <c r="B46" s="68" t="s">
        <v>45</v>
      </c>
      <c r="C46" s="70">
        <v>230</v>
      </c>
      <c r="D46" s="71">
        <v>75</v>
      </c>
      <c r="E46" s="63">
        <v>375</v>
      </c>
      <c r="F46" s="70">
        <v>375</v>
      </c>
      <c r="G46" s="70">
        <v>375</v>
      </c>
      <c r="H46" s="44">
        <f t="shared" si="3"/>
        <v>5.855870627421403E-3</v>
      </c>
      <c r="I46" s="45">
        <f t="shared" si="33"/>
        <v>0</v>
      </c>
      <c r="J46" s="46">
        <f>G46/E46</f>
        <v>1</v>
      </c>
      <c r="K46" s="46">
        <f>G46/F46</f>
        <v>1</v>
      </c>
      <c r="L46" s="47">
        <f t="shared" si="28"/>
        <v>145</v>
      </c>
      <c r="M46" s="48">
        <f t="shared" si="1"/>
        <v>0.63043478260869557</v>
      </c>
    </row>
    <row r="47" spans="1:80" ht="13.5" customHeight="1">
      <c r="A47" s="40" t="s">
        <v>75</v>
      </c>
      <c r="B47" s="68" t="s">
        <v>76</v>
      </c>
      <c r="C47" s="70">
        <v>0</v>
      </c>
      <c r="D47" s="71">
        <v>30.3</v>
      </c>
      <c r="E47" s="70">
        <v>30.3</v>
      </c>
      <c r="F47" s="70">
        <v>30.3</v>
      </c>
      <c r="G47" s="70">
        <v>30</v>
      </c>
      <c r="H47" s="44">
        <f t="shared" si="3"/>
        <v>4.6846965019371224E-4</v>
      </c>
      <c r="I47" s="69">
        <f t="shared" si="33"/>
        <v>-0.30000000000000071</v>
      </c>
      <c r="J47" s="46" t="e">
        <f>E47/C47-100%</f>
        <v>#DIV/0!</v>
      </c>
      <c r="K47" s="46">
        <f t="shared" ref="K47:K49" si="34">G47/F47</f>
        <v>0.99009900990099009</v>
      </c>
      <c r="L47" s="47">
        <f t="shared" si="28"/>
        <v>30</v>
      </c>
      <c r="M47" s="48" t="e">
        <f t="shared" si="1"/>
        <v>#DIV/0!</v>
      </c>
    </row>
    <row r="48" spans="1:80" s="2" customFormat="1" ht="18" customHeight="1">
      <c r="A48" s="54" t="s">
        <v>28</v>
      </c>
      <c r="B48" s="61" t="s">
        <v>55</v>
      </c>
      <c r="C48" s="33">
        <f t="shared" ref="C48:G48" si="35">C49</f>
        <v>214.8</v>
      </c>
      <c r="D48" s="34">
        <f t="shared" si="35"/>
        <v>280</v>
      </c>
      <c r="E48" s="33">
        <f t="shared" si="35"/>
        <v>388.6</v>
      </c>
      <c r="F48" s="33">
        <f t="shared" si="35"/>
        <v>388.6</v>
      </c>
      <c r="G48" s="33">
        <f t="shared" si="35"/>
        <v>388.5</v>
      </c>
      <c r="H48" s="35">
        <f>SUM(H49:H49)</f>
        <v>6.0666819700085734E-3</v>
      </c>
      <c r="I48" s="36">
        <f t="shared" si="33"/>
        <v>-0.10000000000002274</v>
      </c>
      <c r="J48" s="37">
        <f>G48/E48</f>
        <v>0.99974266598044259</v>
      </c>
      <c r="K48" s="76">
        <f t="shared" si="34"/>
        <v>0.99974266598044259</v>
      </c>
      <c r="L48" s="38">
        <f t="shared" si="28"/>
        <v>173.7</v>
      </c>
      <c r="M48" s="90">
        <f t="shared" si="1"/>
        <v>0.80865921787709483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3"/>
      <c r="BZ48" s="3"/>
      <c r="CA48" s="3"/>
      <c r="CB48" s="3"/>
    </row>
    <row r="49" spans="1:13" ht="15" customHeight="1" thickBot="1">
      <c r="A49" s="77" t="s">
        <v>13</v>
      </c>
      <c r="B49" s="78" t="s">
        <v>46</v>
      </c>
      <c r="C49" s="79">
        <v>214.8</v>
      </c>
      <c r="D49" s="80">
        <v>280</v>
      </c>
      <c r="E49" s="79">
        <v>388.6</v>
      </c>
      <c r="F49" s="79">
        <v>388.6</v>
      </c>
      <c r="G49" s="79">
        <v>388.5</v>
      </c>
      <c r="H49" s="81">
        <f t="shared" si="3"/>
        <v>6.0666819700085734E-3</v>
      </c>
      <c r="I49" s="82">
        <f t="shared" si="33"/>
        <v>-0.10000000000002274</v>
      </c>
      <c r="J49" s="83">
        <f>G49/E49</f>
        <v>0.99974266598044259</v>
      </c>
      <c r="K49" s="46">
        <f t="shared" si="34"/>
        <v>0.99974266598044259</v>
      </c>
      <c r="L49" s="84">
        <f t="shared" si="28"/>
        <v>173.7</v>
      </c>
      <c r="M49" s="48">
        <f t="shared" si="1"/>
        <v>0.80865921787709483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2020-01-09T06:06:48Z</cp:lastPrinted>
  <dcterms:created xsi:type="dcterms:W3CDTF">2013-01-22T05:32:31Z</dcterms:created>
  <dcterms:modified xsi:type="dcterms:W3CDTF">2020-02-06T08:06:50Z</dcterms:modified>
</cp:coreProperties>
</file>