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125" yWindow="-15" windowWidth="19335" windowHeight="11040" tabRatio="964"/>
  </bookViews>
  <sheets>
    <sheet name="Приложение 1 доходы" sheetId="1" r:id="rId1"/>
  </sheets>
  <definedNames>
    <definedName name="_xlnm.Print_Area" localSheetId="0">'Приложение 1 доходы'!$A$1:$L$31</definedName>
  </definedNames>
  <calcPr calcId="124519"/>
</workbook>
</file>

<file path=xl/calcChain.xml><?xml version="1.0" encoding="utf-8"?>
<calcChain xmlns="http://schemas.openxmlformats.org/spreadsheetml/2006/main">
  <c r="J21" i="1"/>
  <c r="I21"/>
  <c r="I17"/>
  <c r="L28"/>
  <c r="K28"/>
  <c r="J28"/>
  <c r="I28"/>
  <c r="K19"/>
  <c r="K18"/>
  <c r="J19"/>
  <c r="I19"/>
  <c r="I18"/>
  <c r="L10"/>
  <c r="L9"/>
  <c r="L8"/>
  <c r="K9"/>
  <c r="J9"/>
  <c r="I9"/>
  <c r="H28"/>
  <c r="H19"/>
  <c r="H18"/>
  <c r="H9"/>
  <c r="I25" l="1"/>
  <c r="L21"/>
  <c r="L17"/>
  <c r="L14"/>
  <c r="L15"/>
  <c r="L11"/>
  <c r="D6" l="1"/>
  <c r="L29" l="1"/>
  <c r="J17"/>
  <c r="J20"/>
  <c r="J14"/>
  <c r="J15"/>
  <c r="J11"/>
  <c r="J8"/>
  <c r="I8"/>
  <c r="K21"/>
  <c r="H21"/>
  <c r="C6"/>
  <c r="B23"/>
  <c r="B16"/>
  <c r="B6"/>
  <c r="B22" l="1"/>
  <c r="B31" s="1"/>
  <c r="L26" l="1"/>
  <c r="L27"/>
  <c r="F23"/>
  <c r="F6"/>
  <c r="L6" s="1"/>
  <c r="L12"/>
  <c r="L13"/>
  <c r="K8"/>
  <c r="K10"/>
  <c r="K11"/>
  <c r="K12"/>
  <c r="K13"/>
  <c r="J10"/>
  <c r="J12"/>
  <c r="J13"/>
  <c r="I10"/>
  <c r="I11"/>
  <c r="I12"/>
  <c r="I13"/>
  <c r="H8" l="1"/>
  <c r="H20"/>
  <c r="L30"/>
  <c r="K17"/>
  <c r="K20"/>
  <c r="K29"/>
  <c r="K30"/>
  <c r="I20"/>
  <c r="C23"/>
  <c r="D23"/>
  <c r="E23"/>
  <c r="H30"/>
  <c r="F16" l="1"/>
  <c r="L16" s="1"/>
  <c r="G14"/>
  <c r="G15"/>
  <c r="K25"/>
  <c r="H17"/>
  <c r="C16" l="1"/>
  <c r="I26"/>
  <c r="H29"/>
  <c r="H26"/>
  <c r="H27"/>
  <c r="H25"/>
  <c r="H24"/>
  <c r="H11"/>
  <c r="H12"/>
  <c r="H13"/>
  <c r="H10"/>
  <c r="H7"/>
  <c r="J27"/>
  <c r="J26"/>
  <c r="J24"/>
  <c r="J7"/>
  <c r="I7"/>
  <c r="I27"/>
  <c r="I24"/>
  <c r="E6"/>
  <c r="K7"/>
  <c r="L7"/>
  <c r="K14"/>
  <c r="K15"/>
  <c r="K24"/>
  <c r="L24"/>
  <c r="K26"/>
  <c r="K27"/>
  <c r="I14"/>
  <c r="D16"/>
  <c r="E16"/>
  <c r="J16" s="1"/>
  <c r="I16" l="1"/>
  <c r="K16"/>
  <c r="F22"/>
  <c r="F31" s="1"/>
  <c r="C22"/>
  <c r="L23"/>
  <c r="I23"/>
  <c r="H23"/>
  <c r="J23"/>
  <c r="H16"/>
  <c r="E22"/>
  <c r="D22"/>
  <c r="D31" s="1"/>
  <c r="I6"/>
  <c r="J6"/>
  <c r="H6"/>
  <c r="K23"/>
  <c r="K6"/>
  <c r="G19" l="1"/>
  <c r="G9"/>
  <c r="G18"/>
  <c r="G28"/>
  <c r="G21"/>
  <c r="G7"/>
  <c r="G29"/>
  <c r="G27"/>
  <c r="G6"/>
  <c r="G8"/>
  <c r="G10"/>
  <c r="G17"/>
  <c r="G13"/>
  <c r="G26"/>
  <c r="G20"/>
  <c r="G12"/>
  <c r="G11"/>
  <c r="G25"/>
  <c r="G30"/>
  <c r="G24"/>
  <c r="H22"/>
  <c r="L22"/>
  <c r="E31"/>
  <c r="H31" s="1"/>
  <c r="I22"/>
  <c r="J22"/>
  <c r="I31"/>
  <c r="K31"/>
  <c r="K22"/>
  <c r="G16" l="1"/>
  <c r="G23"/>
  <c r="J31"/>
  <c r="L31"/>
  <c r="G22" l="1"/>
  <c r="G31" s="1"/>
  <c r="C31" l="1"/>
</calcChain>
</file>

<file path=xl/sharedStrings.xml><?xml version="1.0" encoding="utf-8"?>
<sst xmlns="http://schemas.openxmlformats.org/spreadsheetml/2006/main" count="43" uniqueCount="42">
  <si>
    <t>Налог на доходы физических лиц</t>
  </si>
  <si>
    <t>Единый сельскохозяйственный налог</t>
  </si>
  <si>
    <t>Земельный налог</t>
  </si>
  <si>
    <t>Безвозмездные поступления</t>
  </si>
  <si>
    <t>ВСЕГО ДОХОДОВ</t>
  </si>
  <si>
    <t>сумма</t>
  </si>
  <si>
    <t>Налоговые доходы</t>
  </si>
  <si>
    <t>Неналоговые доходы</t>
  </si>
  <si>
    <t>Государственная пошлина</t>
  </si>
  <si>
    <t>Всего налоговых и неналоговых доходов</t>
  </si>
  <si>
    <t>Дотации</t>
  </si>
  <si>
    <t>Субсидии</t>
  </si>
  <si>
    <t>Субвенции</t>
  </si>
  <si>
    <t>Иные межбюджетные трансферты</t>
  </si>
  <si>
    <t>Налог на имущество физических лиц</t>
  </si>
  <si>
    <t>Задолженность и перерасчеты по отмененным налогам, сборам и иным обязательным платежам</t>
  </si>
  <si>
    <t>СРАВНИТЕЛЬНАЯ ТАБЛИЦА ПО ДОХОДАМ  МЕСТНОГО БЮДЖЕТА</t>
  </si>
  <si>
    <t>Возврат остатков субсидий, субвенций и иных межбюджетных трансфертов, имеющих целевое назначение прошлых лет из бюджетов поселений</t>
  </si>
  <si>
    <t>Наименование показателя</t>
  </si>
  <si>
    <t>Доля в сумме доходов, %</t>
  </si>
  <si>
    <t>темп прироста</t>
  </si>
  <si>
    <t>(тыс.рублей)</t>
  </si>
  <si>
    <t>Доходы от уплаты акцизов</t>
  </si>
  <si>
    <t xml:space="preserve">Доходы бюджетов поселений от возврата остатка субсидий,  субвенций и иных межбюджетных трансфертов, имеющих целевое назначение пр. лет </t>
  </si>
  <si>
    <t>Прочие доходы от компенсации затрат бюджетов сельских поселений</t>
  </si>
  <si>
    <t>на 2019 год, %</t>
  </si>
  <si>
    <t>Бюджетные назначения на 2019 год  (решение от 27.12.2018 №2)</t>
  </si>
  <si>
    <t xml:space="preserve">Доходы, поступающие в порядке возмещения расходов, понесенных в связи с эксплуатацией имущества сельских поселений </t>
  </si>
  <si>
    <t>Доходы, получаемые в виде арендной платы, а также средства  от продажи права на заключение договоров аренды за земли, находящиеся в собственности сельских поселений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</si>
  <si>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</si>
  <si>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Налог, взымаемый в связи с применением упрощенной системы налогообложения</t>
  </si>
  <si>
    <t xml:space="preserve">Уточненые бюджетные назначения на 2019 год     </t>
  </si>
  <si>
    <t xml:space="preserve">Уточненные бюджетные назначения, утвержденные на отчетную дату                    </t>
  </si>
  <si>
    <t>Прочие безвозмездные поступления в бюджеты сельских поселений</t>
  </si>
  <si>
    <t>ПРИЛОЖЕНИЕ № 1 к пояснительной записке  за 1 полугодие 2019 года</t>
  </si>
  <si>
    <t>Показатели кассового исполнения за 1 полугодие 2018 года</t>
  </si>
  <si>
    <t xml:space="preserve">Показатели кассового исполнения за 1 полугодие 2019 года                      </t>
  </si>
  <si>
    <t>Исполнение бюджета за      1 полугодие 2019  года относительно уточненных бюджетных назначений</t>
  </si>
  <si>
    <t>на 1 полугодие 2019 года, %</t>
  </si>
  <si>
    <t>Отклонение  показателей  исполнения бюджета за              1 полугодие 2019 года относительно 1 полугодия             2018 года</t>
  </si>
  <si>
    <t>Доходы от сдачи в аренду имущества, составляющего казну сельских поселений (за исключением земельных участков)</t>
  </si>
  <si>
    <t xml:space="preserve">Отклонение  показателей  исполнения бюджета за 1 полугодие 2019 года относительно уточненных бюджетных назначений на               1 полугодие 2019года, тыс.руб.  </t>
  </si>
</sst>
</file>

<file path=xl/styles.xml><?xml version="1.0" encoding="utf-8"?>
<styleSheet xmlns="http://schemas.openxmlformats.org/spreadsheetml/2006/main">
  <numFmts count="5">
    <numFmt numFmtId="43" formatCode="_-* #,##0.00_р_._-;\-* #,##0.00_р_._-;_-* &quot;-&quot;??_р_._-;_-@_-"/>
    <numFmt numFmtId="164" formatCode="#,##0.0"/>
    <numFmt numFmtId="165" formatCode="#,##0.0_р_."/>
    <numFmt numFmtId="166" formatCode="0.0%"/>
    <numFmt numFmtId="167" formatCode="_-* #,##0.0_р_._-;\-* #,##0.0_р_._-;_-* &quot;-&quot;??_р_._-;_-@_-"/>
  </numFmts>
  <fonts count="8">
    <font>
      <sz val="10"/>
      <name val="Arial Cyr"/>
      <charset val="204"/>
    </font>
    <font>
      <sz val="10"/>
      <name val="Arial Cyr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FFF99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25">
    <xf numFmtId="0" fontId="0" fillId="0" borderId="0" xfId="0"/>
    <xf numFmtId="165" fontId="2" fillId="0" borderId="0" xfId="0" applyNumberFormat="1" applyFont="1" applyBorder="1" applyAlignment="1">
      <alignment horizontal="center" wrapText="1"/>
    </xf>
    <xf numFmtId="165" fontId="3" fillId="0" borderId="0" xfId="0" applyNumberFormat="1" applyFont="1" applyBorder="1" applyAlignment="1">
      <alignment horizontal="right" wrapText="1"/>
    </xf>
    <xf numFmtId="166" fontId="3" fillId="0" borderId="0" xfId="0" applyNumberFormat="1" applyFont="1" applyBorder="1" applyAlignment="1">
      <alignment horizontal="right" wrapText="1"/>
    </xf>
    <xf numFmtId="0" fontId="3" fillId="0" borderId="0" xfId="0" applyFont="1"/>
    <xf numFmtId="0" fontId="3" fillId="0" borderId="0" xfId="0" applyFont="1" applyFill="1"/>
    <xf numFmtId="165" fontId="3" fillId="0" borderId="0" xfId="0" applyNumberFormat="1" applyFont="1"/>
    <xf numFmtId="166" fontId="3" fillId="0" borderId="0" xfId="0" applyNumberFormat="1" applyFont="1"/>
    <xf numFmtId="166" fontId="3" fillId="0" borderId="0" xfId="1" applyNumberFormat="1" applyFont="1"/>
    <xf numFmtId="167" fontId="3" fillId="0" borderId="0" xfId="2" applyNumberFormat="1" applyFont="1"/>
    <xf numFmtId="0" fontId="2" fillId="0" borderId="0" xfId="0" applyFont="1" applyBorder="1" applyAlignment="1">
      <alignment horizontal="center" wrapText="1"/>
    </xf>
    <xf numFmtId="167" fontId="2" fillId="0" borderId="0" xfId="2" applyNumberFormat="1" applyFont="1" applyBorder="1" applyAlignment="1">
      <alignment horizontal="center" wrapText="1"/>
    </xf>
    <xf numFmtId="0" fontId="5" fillId="0" borderId="0" xfId="0" applyFont="1"/>
    <xf numFmtId="0" fontId="5" fillId="0" borderId="0" xfId="0" applyFont="1" applyFill="1"/>
    <xf numFmtId="0" fontId="4" fillId="0" borderId="0" xfId="0" applyFont="1" applyFill="1"/>
    <xf numFmtId="0" fontId="3" fillId="0" borderId="0" xfId="0" applyFont="1" applyBorder="1"/>
    <xf numFmtId="167" fontId="3" fillId="0" borderId="0" xfId="2" applyNumberFormat="1" applyFont="1" applyBorder="1"/>
    <xf numFmtId="165" fontId="3" fillId="0" borderId="0" xfId="0" applyNumberFormat="1" applyFont="1" applyBorder="1"/>
    <xf numFmtId="166" fontId="3" fillId="0" borderId="0" xfId="0" applyNumberFormat="1" applyFont="1" applyBorder="1"/>
    <xf numFmtId="165" fontId="2" fillId="0" borderId="0" xfId="0" applyNumberFormat="1" applyFont="1" applyBorder="1" applyAlignment="1">
      <alignment horizontal="center"/>
    </xf>
    <xf numFmtId="166" fontId="3" fillId="0" borderId="0" xfId="1" applyNumberFormat="1" applyFont="1" applyBorder="1"/>
    <xf numFmtId="0" fontId="3" fillId="0" borderId="1" xfId="0" applyFont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4" fillId="3" borderId="2" xfId="0" applyFont="1" applyFill="1" applyBorder="1" applyAlignment="1">
      <alignment vertical="center"/>
    </xf>
    <xf numFmtId="0" fontId="3" fillId="0" borderId="5" xfId="0" applyFont="1" applyFill="1" applyBorder="1" applyAlignment="1">
      <alignment vertical="center" wrapText="1"/>
    </xf>
    <xf numFmtId="0" fontId="4" fillId="3" borderId="2" xfId="0" applyFont="1" applyFill="1" applyBorder="1" applyAlignment="1">
      <alignment vertical="center" wrapText="1"/>
    </xf>
    <xf numFmtId="165" fontId="3" fillId="0" borderId="7" xfId="0" applyNumberFormat="1" applyFont="1" applyFill="1" applyBorder="1" applyAlignment="1">
      <alignment horizontal="right" vertical="center"/>
    </xf>
    <xf numFmtId="166" fontId="3" fillId="0" borderId="7" xfId="0" applyNumberFormat="1" applyFont="1" applyFill="1" applyBorder="1" applyAlignment="1">
      <alignment horizontal="right" vertical="center"/>
    </xf>
    <xf numFmtId="165" fontId="2" fillId="2" borderId="4" xfId="0" applyNumberFormat="1" applyFont="1" applyFill="1" applyBorder="1" applyAlignment="1">
      <alignment horizontal="right" vertical="center"/>
    </xf>
    <xf numFmtId="166" fontId="3" fillId="0" borderId="7" xfId="1" applyNumberFormat="1" applyFont="1" applyFill="1" applyBorder="1" applyAlignment="1">
      <alignment horizontal="right" vertical="center"/>
    </xf>
    <xf numFmtId="165" fontId="3" fillId="0" borderId="10" xfId="0" applyNumberFormat="1" applyFont="1" applyFill="1" applyBorder="1" applyAlignment="1">
      <alignment horizontal="right" vertical="center"/>
    </xf>
    <xf numFmtId="166" fontId="3" fillId="0" borderId="10" xfId="0" applyNumberFormat="1" applyFont="1" applyFill="1" applyBorder="1" applyAlignment="1">
      <alignment horizontal="right" vertical="center"/>
    </xf>
    <xf numFmtId="166" fontId="3" fillId="0" borderId="0" xfId="1" applyNumberFormat="1" applyFont="1" applyBorder="1" applyAlignment="1">
      <alignment horizontal="right"/>
    </xf>
    <xf numFmtId="0" fontId="3" fillId="0" borderId="0" xfId="0" applyFont="1" applyAlignment="1">
      <alignment vertical="center"/>
    </xf>
    <xf numFmtId="164" fontId="3" fillId="0" borderId="7" xfId="0" applyNumberFormat="1" applyFont="1" applyFill="1" applyBorder="1" applyAlignment="1">
      <alignment horizontal="right" vertical="center"/>
    </xf>
    <xf numFmtId="164" fontId="3" fillId="0" borderId="7" xfId="0" applyNumberFormat="1" applyFont="1" applyBorder="1" applyAlignment="1">
      <alignment horizontal="right" vertical="center"/>
    </xf>
    <xf numFmtId="164" fontId="3" fillId="0" borderId="10" xfId="0" applyNumberFormat="1" applyFont="1" applyFill="1" applyBorder="1" applyAlignment="1">
      <alignment horizontal="right" vertical="center"/>
    </xf>
    <xf numFmtId="166" fontId="2" fillId="2" borderId="4" xfId="0" applyNumberFormat="1" applyFont="1" applyFill="1" applyBorder="1" applyAlignment="1">
      <alignment horizontal="right" vertical="center"/>
    </xf>
    <xf numFmtId="166" fontId="2" fillId="2" borderId="4" xfId="1" applyNumberFormat="1" applyFont="1" applyFill="1" applyBorder="1" applyAlignment="1">
      <alignment horizontal="right" vertical="center"/>
    </xf>
    <xf numFmtId="164" fontId="3" fillId="0" borderId="13" xfId="0" applyNumberFormat="1" applyFont="1" applyFill="1" applyBorder="1" applyAlignment="1">
      <alignment horizontal="right" vertical="center"/>
    </xf>
    <xf numFmtId="166" fontId="3" fillId="0" borderId="10" xfId="1" applyNumberFormat="1" applyFont="1" applyFill="1" applyBorder="1" applyAlignment="1">
      <alignment horizontal="right" vertical="center"/>
    </xf>
    <xf numFmtId="164" fontId="3" fillId="0" borderId="18" xfId="0" applyNumberFormat="1" applyFont="1" applyFill="1" applyBorder="1" applyAlignment="1">
      <alignment horizontal="right" vertical="center"/>
    </xf>
    <xf numFmtId="164" fontId="3" fillId="0" borderId="14" xfId="0" applyNumberFormat="1" applyFont="1" applyFill="1" applyBorder="1" applyAlignment="1">
      <alignment horizontal="right" vertical="center"/>
    </xf>
    <xf numFmtId="165" fontId="3" fillId="0" borderId="14" xfId="0" applyNumberFormat="1" applyFont="1" applyFill="1" applyBorder="1" applyAlignment="1">
      <alignment horizontal="right" vertical="center"/>
    </xf>
    <xf numFmtId="166" fontId="3" fillId="0" borderId="15" xfId="1" applyNumberFormat="1" applyFont="1" applyFill="1" applyBorder="1" applyAlignment="1">
      <alignment horizontal="right" vertical="center"/>
    </xf>
    <xf numFmtId="165" fontId="3" fillId="0" borderId="15" xfId="0" applyNumberFormat="1" applyFont="1" applyFill="1" applyBorder="1" applyAlignment="1">
      <alignment horizontal="right" vertical="center"/>
    </xf>
    <xf numFmtId="164" fontId="3" fillId="0" borderId="19" xfId="0" applyNumberFormat="1" applyFont="1" applyFill="1" applyBorder="1" applyAlignment="1">
      <alignment horizontal="right" vertical="center"/>
    </xf>
    <xf numFmtId="166" fontId="3" fillId="0" borderId="14" xfId="1" applyNumberFormat="1" applyFont="1" applyFill="1" applyBorder="1" applyAlignment="1">
      <alignment horizontal="right" vertical="center"/>
    </xf>
    <xf numFmtId="164" fontId="3" fillId="0" borderId="9" xfId="0" applyNumberFormat="1" applyFont="1" applyFill="1" applyBorder="1" applyAlignment="1">
      <alignment horizontal="right" vertical="center"/>
    </xf>
    <xf numFmtId="164" fontId="4" fillId="4" borderId="22" xfId="2" applyNumberFormat="1" applyFont="1" applyFill="1" applyBorder="1" applyAlignment="1">
      <alignment horizontal="right" vertical="center"/>
    </xf>
    <xf numFmtId="166" fontId="3" fillId="0" borderId="20" xfId="1" applyNumberFormat="1" applyFont="1" applyFill="1" applyBorder="1" applyAlignment="1">
      <alignment horizontal="right" vertical="center"/>
    </xf>
    <xf numFmtId="166" fontId="3" fillId="0" borderId="21" xfId="1" applyNumberFormat="1" applyFont="1" applyFill="1" applyBorder="1" applyAlignment="1">
      <alignment horizontal="right" vertical="center"/>
    </xf>
    <xf numFmtId="165" fontId="2" fillId="2" borderId="4" xfId="2" applyNumberFormat="1" applyFont="1" applyFill="1" applyBorder="1" applyAlignment="1">
      <alignment horizontal="right" vertical="center"/>
    </xf>
    <xf numFmtId="164" fontId="4" fillId="3" borderId="22" xfId="0" applyNumberFormat="1" applyFont="1" applyFill="1" applyBorder="1" applyAlignment="1">
      <alignment horizontal="right" vertical="center"/>
    </xf>
    <xf numFmtId="166" fontId="4" fillId="3" borderId="22" xfId="1" applyNumberFormat="1" applyFont="1" applyFill="1" applyBorder="1" applyAlignment="1">
      <alignment horizontal="right" vertical="center"/>
    </xf>
    <xf numFmtId="165" fontId="4" fillId="3" borderId="22" xfId="0" applyNumberFormat="1" applyFont="1" applyFill="1" applyBorder="1" applyAlignment="1">
      <alignment horizontal="right" vertical="center"/>
    </xf>
    <xf numFmtId="166" fontId="4" fillId="3" borderId="23" xfId="1" applyNumberFormat="1" applyFont="1" applyFill="1" applyBorder="1" applyAlignment="1">
      <alignment horizontal="right" vertical="center"/>
    </xf>
    <xf numFmtId="164" fontId="3" fillId="0" borderId="25" xfId="0" applyNumberFormat="1" applyFont="1" applyFill="1" applyBorder="1" applyAlignment="1">
      <alignment horizontal="right" vertical="center"/>
    </xf>
    <xf numFmtId="164" fontId="3" fillId="0" borderId="15" xfId="0" applyNumberFormat="1" applyFont="1" applyFill="1" applyBorder="1" applyAlignment="1">
      <alignment horizontal="right" vertical="center"/>
    </xf>
    <xf numFmtId="164" fontId="3" fillId="0" borderId="10" xfId="0" applyNumberFormat="1" applyFont="1" applyBorder="1" applyAlignment="1">
      <alignment horizontal="right" vertical="center"/>
    </xf>
    <xf numFmtId="166" fontId="3" fillId="0" borderId="10" xfId="0" applyNumberFormat="1" applyFont="1" applyBorder="1" applyAlignment="1">
      <alignment horizontal="right" vertical="center"/>
    </xf>
    <xf numFmtId="166" fontId="6" fillId="0" borderId="9" xfId="1" applyNumberFormat="1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164" fontId="3" fillId="0" borderId="9" xfId="0" applyNumberFormat="1" applyFont="1" applyBorder="1" applyAlignment="1">
      <alignment horizontal="right" vertical="center"/>
    </xf>
    <xf numFmtId="166" fontId="3" fillId="0" borderId="15" xfId="0" applyNumberFormat="1" applyFont="1" applyBorder="1" applyAlignment="1">
      <alignment horizontal="right" vertical="center"/>
    </xf>
    <xf numFmtId="164" fontId="3" fillId="0" borderId="14" xfId="0" applyNumberFormat="1" applyFont="1" applyBorder="1" applyAlignment="1">
      <alignment horizontal="right" vertical="center"/>
    </xf>
    <xf numFmtId="166" fontId="3" fillId="0" borderId="26" xfId="1" applyNumberFormat="1" applyFont="1" applyFill="1" applyBorder="1" applyAlignment="1">
      <alignment horizontal="right" vertical="center"/>
    </xf>
    <xf numFmtId="164" fontId="3" fillId="5" borderId="7" xfId="0" applyNumberFormat="1" applyFont="1" applyFill="1" applyBorder="1" applyAlignment="1">
      <alignment horizontal="right" vertical="center"/>
    </xf>
    <xf numFmtId="166" fontId="3" fillId="0" borderId="9" xfId="0" applyNumberFormat="1" applyFont="1" applyFill="1" applyBorder="1" applyAlignment="1">
      <alignment horizontal="right" vertical="center"/>
    </xf>
    <xf numFmtId="0" fontId="4" fillId="4" borderId="27" xfId="0" applyFont="1" applyFill="1" applyBorder="1" applyAlignment="1">
      <alignment vertical="center"/>
    </xf>
    <xf numFmtId="0" fontId="3" fillId="0" borderId="12" xfId="0" applyFont="1" applyFill="1" applyBorder="1" applyAlignment="1">
      <alignment vertical="center" wrapText="1"/>
    </xf>
    <xf numFmtId="0" fontId="3" fillId="0" borderId="28" xfId="0" applyFont="1" applyFill="1" applyBorder="1" applyAlignment="1">
      <alignment vertical="center" wrapText="1"/>
    </xf>
    <xf numFmtId="164" fontId="4" fillId="3" borderId="4" xfId="2" applyNumberFormat="1" applyFont="1" applyFill="1" applyBorder="1" applyAlignment="1">
      <alignment horizontal="right" vertical="center"/>
    </xf>
    <xf numFmtId="164" fontId="4" fillId="3" borderId="4" xfId="0" applyNumberFormat="1" applyFont="1" applyFill="1" applyBorder="1" applyAlignment="1">
      <alignment horizontal="right" vertical="center"/>
    </xf>
    <xf numFmtId="166" fontId="4" fillId="3" borderId="4" xfId="0" applyNumberFormat="1" applyFont="1" applyFill="1" applyBorder="1" applyAlignment="1">
      <alignment horizontal="right" vertical="center"/>
    </xf>
    <xf numFmtId="166" fontId="4" fillId="3" borderId="4" xfId="1" applyNumberFormat="1" applyFont="1" applyFill="1" applyBorder="1" applyAlignment="1">
      <alignment horizontal="right" vertical="center"/>
    </xf>
    <xf numFmtId="165" fontId="4" fillId="3" borderId="4" xfId="0" applyNumberFormat="1" applyFont="1" applyFill="1" applyBorder="1" applyAlignment="1">
      <alignment horizontal="right" vertical="center"/>
    </xf>
    <xf numFmtId="166" fontId="4" fillId="3" borderId="6" xfId="1" applyNumberFormat="1" applyFont="1" applyFill="1" applyBorder="1" applyAlignment="1">
      <alignment horizontal="right" vertical="center"/>
    </xf>
    <xf numFmtId="166" fontId="3" fillId="0" borderId="14" xfId="0" applyNumberFormat="1" applyFont="1" applyFill="1" applyBorder="1" applyAlignment="1">
      <alignment horizontal="right" vertical="center"/>
    </xf>
    <xf numFmtId="164" fontId="4" fillId="4" borderId="4" xfId="2" applyNumberFormat="1" applyFont="1" applyFill="1" applyBorder="1" applyAlignment="1">
      <alignment horizontal="right" vertical="center"/>
    </xf>
    <xf numFmtId="166" fontId="4" fillId="6" borderId="4" xfId="1" applyNumberFormat="1" applyFont="1" applyFill="1" applyBorder="1" applyAlignment="1">
      <alignment horizontal="right" vertical="center"/>
    </xf>
    <xf numFmtId="165" fontId="4" fillId="4" borderId="4" xfId="0" applyNumberFormat="1" applyFont="1" applyFill="1" applyBorder="1" applyAlignment="1">
      <alignment horizontal="right" vertical="center"/>
    </xf>
    <xf numFmtId="166" fontId="4" fillId="6" borderId="6" xfId="1" applyNumberFormat="1" applyFont="1" applyFill="1" applyBorder="1" applyAlignment="1">
      <alignment horizontal="right" vertical="center"/>
    </xf>
    <xf numFmtId="164" fontId="3" fillId="0" borderId="30" xfId="0" applyNumberFormat="1" applyFont="1" applyFill="1" applyBorder="1" applyAlignment="1">
      <alignment horizontal="right" vertical="center"/>
    </xf>
    <xf numFmtId="164" fontId="3" fillId="0" borderId="31" xfId="0" applyNumberFormat="1" applyFont="1" applyFill="1" applyBorder="1" applyAlignment="1">
      <alignment horizontal="right" vertical="center"/>
    </xf>
    <xf numFmtId="164" fontId="3" fillId="5" borderId="31" xfId="0" applyNumberFormat="1" applyFont="1" applyFill="1" applyBorder="1" applyAlignment="1">
      <alignment horizontal="right" vertical="center"/>
    </xf>
    <xf numFmtId="165" fontId="3" fillId="0" borderId="18" xfId="0" applyNumberFormat="1" applyFont="1" applyFill="1" applyBorder="1" applyAlignment="1">
      <alignment horizontal="right" vertical="center"/>
    </xf>
    <xf numFmtId="166" fontId="4" fillId="6" borderId="29" xfId="0" applyNumberFormat="1" applyFont="1" applyFill="1" applyBorder="1" applyAlignment="1">
      <alignment horizontal="right" vertical="center"/>
    </xf>
    <xf numFmtId="164" fontId="3" fillId="0" borderId="30" xfId="0" applyNumberFormat="1" applyFont="1" applyBorder="1" applyAlignment="1">
      <alignment horizontal="right" vertical="center"/>
    </xf>
    <xf numFmtId="164" fontId="3" fillId="0" borderId="31" xfId="0" applyNumberFormat="1" applyFont="1" applyBorder="1" applyAlignment="1">
      <alignment horizontal="right" vertical="center"/>
    </xf>
    <xf numFmtId="164" fontId="3" fillId="0" borderId="32" xfId="0" applyNumberFormat="1" applyFont="1" applyFill="1" applyBorder="1" applyAlignment="1">
      <alignment horizontal="right" vertical="center"/>
    </xf>
    <xf numFmtId="164" fontId="3" fillId="0" borderId="33" xfId="0" applyNumberFormat="1" applyFont="1" applyBorder="1" applyAlignment="1">
      <alignment horizontal="right" vertical="center"/>
    </xf>
    <xf numFmtId="164" fontId="3" fillId="0" borderId="15" xfId="0" applyNumberFormat="1" applyFont="1" applyBorder="1" applyAlignment="1">
      <alignment horizontal="right" vertical="center"/>
    </xf>
    <xf numFmtId="166" fontId="2" fillId="2" borderId="6" xfId="1" applyNumberFormat="1" applyFont="1" applyFill="1" applyBorder="1" applyAlignment="1">
      <alignment horizontal="right" vertical="center"/>
    </xf>
    <xf numFmtId="166" fontId="3" fillId="8" borderId="14" xfId="1" applyNumberFormat="1" applyFont="1" applyFill="1" applyBorder="1" applyAlignment="1">
      <alignment horizontal="right" vertical="center"/>
    </xf>
    <xf numFmtId="166" fontId="3" fillId="7" borderId="14" xfId="1" applyNumberFormat="1" applyFont="1" applyFill="1" applyBorder="1" applyAlignment="1">
      <alignment horizontal="right" vertical="center"/>
    </xf>
    <xf numFmtId="166" fontId="4" fillId="9" borderId="14" xfId="0" applyNumberFormat="1" applyFont="1" applyFill="1" applyBorder="1" applyAlignment="1">
      <alignment horizontal="right" vertical="center"/>
    </xf>
    <xf numFmtId="166" fontId="4" fillId="9" borderId="14" xfId="1" applyNumberFormat="1" applyFont="1" applyFill="1" applyBorder="1" applyAlignment="1">
      <alignment horizontal="right" vertical="center"/>
    </xf>
    <xf numFmtId="166" fontId="4" fillId="9" borderId="26" xfId="1" applyNumberFormat="1" applyFont="1" applyFill="1" applyBorder="1" applyAlignment="1">
      <alignment horizontal="right" vertical="center"/>
    </xf>
    <xf numFmtId="0" fontId="7" fillId="0" borderId="7" xfId="0" applyFont="1" applyBorder="1" applyAlignment="1">
      <alignment vertical="top" wrapText="1"/>
    </xf>
    <xf numFmtId="0" fontId="3" fillId="0" borderId="5" xfId="0" applyFont="1" applyBorder="1" applyAlignment="1">
      <alignment vertical="top" wrapText="1"/>
    </xf>
    <xf numFmtId="0" fontId="7" fillId="0" borderId="3" xfId="0" applyFont="1" applyBorder="1" applyAlignment="1">
      <alignment vertical="top" wrapText="1"/>
    </xf>
    <xf numFmtId="0" fontId="3" fillId="0" borderId="28" xfId="0" applyFont="1" applyFill="1" applyBorder="1" applyAlignment="1">
      <alignment horizontal="left" vertical="top" wrapText="1"/>
    </xf>
    <xf numFmtId="0" fontId="3" fillId="0" borderId="8" xfId="0" applyFont="1" applyFill="1" applyBorder="1" applyAlignment="1">
      <alignment vertical="top" wrapText="1"/>
    </xf>
    <xf numFmtId="0" fontId="3" fillId="0" borderId="34" xfId="0" applyFont="1" applyBorder="1" applyAlignment="1">
      <alignment vertical="top" wrapText="1"/>
    </xf>
    <xf numFmtId="165" fontId="6" fillId="0" borderId="9" xfId="0" applyNumberFormat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6" fillId="0" borderId="10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165" fontId="6" fillId="0" borderId="10" xfId="0" applyNumberFormat="1" applyFont="1" applyBorder="1" applyAlignment="1">
      <alignment horizontal="center" vertical="center" wrapText="1"/>
    </xf>
    <xf numFmtId="165" fontId="6" fillId="0" borderId="9" xfId="0" applyNumberFormat="1" applyFont="1" applyBorder="1" applyAlignment="1">
      <alignment horizontal="center" vertical="center" wrapText="1"/>
    </xf>
    <xf numFmtId="165" fontId="6" fillId="0" borderId="17" xfId="0" applyNumberFormat="1" applyFont="1" applyBorder="1" applyAlignment="1">
      <alignment horizontal="center" vertical="center" wrapText="1"/>
    </xf>
    <xf numFmtId="165" fontId="6" fillId="0" borderId="16" xfId="0" applyNumberFormat="1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wrapText="1"/>
    </xf>
    <xf numFmtId="165" fontId="2" fillId="0" borderId="0" xfId="0" applyNumberFormat="1" applyFont="1" applyBorder="1" applyAlignment="1">
      <alignment horizontal="center"/>
    </xf>
    <xf numFmtId="166" fontId="6" fillId="0" borderId="10" xfId="0" applyNumberFormat="1" applyFont="1" applyBorder="1" applyAlignment="1">
      <alignment horizontal="center" vertical="center" wrapText="1"/>
    </xf>
    <xf numFmtId="166" fontId="6" fillId="0" borderId="9" xfId="0" applyNumberFormat="1" applyFont="1" applyBorder="1" applyAlignment="1">
      <alignment vertical="center" wrapText="1"/>
    </xf>
    <xf numFmtId="166" fontId="3" fillId="0" borderId="10" xfId="0" applyNumberFormat="1" applyFont="1" applyBorder="1" applyAlignment="1">
      <alignment horizontal="center" vertical="center" wrapText="1"/>
    </xf>
    <xf numFmtId="166" fontId="3" fillId="0" borderId="9" xfId="0" applyNumberFormat="1" applyFont="1" applyBorder="1" applyAlignment="1">
      <alignment horizontal="center" vertical="center" wrapText="1"/>
    </xf>
  </cellXfs>
  <cellStyles count="3">
    <cellStyle name="Обычный" xfId="0" builtinId="0"/>
    <cellStyle name="Процентный" xfId="1" builtinId="5"/>
    <cellStyle name="Финансовый" xfId="2" builtinId="3"/>
  </cellStyles>
  <dxfs count="0"/>
  <tableStyles count="0" defaultTableStyle="TableStyleMedium9" defaultPivotStyle="PivotStyleLight16"/>
  <colors>
    <mruColors>
      <color rgb="FFFFFF99"/>
      <color rgb="FFFFFF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38"/>
  </sheetPr>
  <dimension ref="A1:P32"/>
  <sheetViews>
    <sheetView tabSelected="1" zoomScale="85" zoomScaleNormal="85" workbookViewId="0">
      <pane xSplit="1" ySplit="5" topLeftCell="B19" activePane="bottomRight" state="frozen"/>
      <selection pane="topRight" activeCell="D1" sqref="D1"/>
      <selection pane="bottomLeft" activeCell="A10" sqref="A10"/>
      <selection pane="bottomRight" activeCell="E19" sqref="E19"/>
    </sheetView>
  </sheetViews>
  <sheetFormatPr defaultRowHeight="12.75"/>
  <cols>
    <col min="1" max="1" width="44.28515625" style="4" customWidth="1"/>
    <col min="2" max="3" width="12.7109375" style="9" customWidth="1"/>
    <col min="4" max="4" width="12.7109375" style="6" customWidth="1"/>
    <col min="5" max="6" width="13.7109375" style="6" customWidth="1"/>
    <col min="7" max="7" width="8.85546875" style="7" customWidth="1"/>
    <col min="8" max="8" width="18.140625" style="7" customWidth="1"/>
    <col min="9" max="9" width="8.85546875" style="7" customWidth="1"/>
    <col min="10" max="10" width="15.140625" style="6" customWidth="1"/>
    <col min="11" max="11" width="12.28515625" style="6" customWidth="1"/>
    <col min="12" max="12" width="14.85546875" style="8" customWidth="1"/>
    <col min="13" max="16384" width="9.140625" style="4"/>
  </cols>
  <sheetData>
    <row r="1" spans="1:16" ht="30.75" customHeight="1">
      <c r="A1" s="10"/>
      <c r="B1" s="11"/>
      <c r="C1" s="11"/>
      <c r="D1" s="1"/>
      <c r="E1" s="1"/>
      <c r="F1" s="2"/>
      <c r="G1" s="3"/>
      <c r="H1" s="3"/>
      <c r="I1" s="3"/>
      <c r="J1" s="110" t="s">
        <v>34</v>
      </c>
      <c r="K1" s="110"/>
      <c r="L1" s="110"/>
    </row>
    <row r="2" spans="1:16" ht="14.25" customHeight="1">
      <c r="A2" s="119" t="s">
        <v>16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</row>
    <row r="3" spans="1:16" ht="12.75" customHeight="1" thickBot="1">
      <c r="A3" s="15"/>
      <c r="B3" s="16"/>
      <c r="C3" s="16"/>
      <c r="D3" s="17"/>
      <c r="E3" s="17"/>
      <c r="F3" s="120"/>
      <c r="G3" s="120"/>
      <c r="H3" s="120"/>
      <c r="I3" s="120"/>
      <c r="J3" s="120"/>
      <c r="K3" s="19"/>
      <c r="L3" s="34" t="s">
        <v>21</v>
      </c>
    </row>
    <row r="4" spans="1:16" ht="76.5" customHeight="1">
      <c r="A4" s="117" t="s">
        <v>18</v>
      </c>
      <c r="B4" s="115" t="s">
        <v>35</v>
      </c>
      <c r="C4" s="113" t="s">
        <v>26</v>
      </c>
      <c r="D4" s="113" t="s">
        <v>31</v>
      </c>
      <c r="E4" s="113" t="s">
        <v>32</v>
      </c>
      <c r="F4" s="113" t="s">
        <v>36</v>
      </c>
      <c r="G4" s="121" t="s">
        <v>19</v>
      </c>
      <c r="H4" s="123" t="s">
        <v>41</v>
      </c>
      <c r="I4" s="121" t="s">
        <v>37</v>
      </c>
      <c r="J4" s="121"/>
      <c r="K4" s="111" t="s">
        <v>39</v>
      </c>
      <c r="L4" s="112"/>
    </row>
    <row r="5" spans="1:16" ht="60.75" customHeight="1" thickBot="1">
      <c r="A5" s="118"/>
      <c r="B5" s="116"/>
      <c r="C5" s="114"/>
      <c r="D5" s="114"/>
      <c r="E5" s="114"/>
      <c r="F5" s="114"/>
      <c r="G5" s="122"/>
      <c r="H5" s="124"/>
      <c r="I5" s="63" t="s">
        <v>25</v>
      </c>
      <c r="J5" s="108" t="s">
        <v>38</v>
      </c>
      <c r="K5" s="64" t="s">
        <v>5</v>
      </c>
      <c r="L5" s="65" t="s">
        <v>20</v>
      </c>
    </row>
    <row r="6" spans="1:16" s="12" customFormat="1" ht="20.25" customHeight="1" thickBot="1">
      <c r="A6" s="25" t="s">
        <v>6</v>
      </c>
      <c r="B6" s="55">
        <f>SUM(B7:B15)</f>
        <v>1746.2</v>
      </c>
      <c r="C6" s="55">
        <f>SUM(C7:C15)</f>
        <v>3269.5</v>
      </c>
      <c r="D6" s="55">
        <f>SUM(D7:D15)</f>
        <v>3553.6000000000004</v>
      </c>
      <c r="E6" s="55">
        <f t="shared" ref="E6" si="0">SUM(E7:E15)</f>
        <v>1999.8</v>
      </c>
      <c r="F6" s="55">
        <f>SUM(F7:F15)</f>
        <v>3010.4000000000005</v>
      </c>
      <c r="G6" s="99">
        <f>F6/$F$31</f>
        <v>0.1604856792226915</v>
      </c>
      <c r="H6" s="55">
        <f t="shared" ref="H6:H13" si="1">F6-E6</f>
        <v>1010.6000000000006</v>
      </c>
      <c r="I6" s="56">
        <f t="shared" ref="I6:I13" si="2">F6/D6</f>
        <v>0.84714092751013059</v>
      </c>
      <c r="J6" s="56">
        <f t="shared" ref="J6:J20" si="3">F6/E6</f>
        <v>1.5053505350535057</v>
      </c>
      <c r="K6" s="57">
        <f t="shared" ref="K6:K22" si="4">F6-B6</f>
        <v>1264.2000000000005</v>
      </c>
      <c r="L6" s="58">
        <f>F6/B6-100%</f>
        <v>0.7239720536021077</v>
      </c>
    </row>
    <row r="7" spans="1:16" ht="18" customHeight="1">
      <c r="A7" s="24" t="s">
        <v>0</v>
      </c>
      <c r="B7" s="61">
        <v>572.6</v>
      </c>
      <c r="C7" s="91">
        <v>1215.2</v>
      </c>
      <c r="D7" s="91">
        <v>1215.2</v>
      </c>
      <c r="E7" s="61">
        <v>592.70000000000005</v>
      </c>
      <c r="F7" s="61">
        <v>560.4</v>
      </c>
      <c r="G7" s="81">
        <f>F7/$F$31</f>
        <v>2.9875157665558164E-2</v>
      </c>
      <c r="H7" s="68">
        <f t="shared" si="1"/>
        <v>-32.300000000000068</v>
      </c>
      <c r="I7" s="49">
        <f t="shared" si="2"/>
        <v>0.46115865701119152</v>
      </c>
      <c r="J7" s="49">
        <f t="shared" si="3"/>
        <v>0.94550362746752137</v>
      </c>
      <c r="K7" s="45">
        <f t="shared" si="4"/>
        <v>-12.200000000000045</v>
      </c>
      <c r="L7" s="69">
        <f>F7/B7-100%</f>
        <v>-2.1306322039818415E-2</v>
      </c>
    </row>
    <row r="8" spans="1:16" ht="18.75" customHeight="1">
      <c r="A8" s="24" t="s">
        <v>22</v>
      </c>
      <c r="B8" s="95">
        <v>98.8</v>
      </c>
      <c r="C8" s="94">
        <v>234.5</v>
      </c>
      <c r="D8" s="94">
        <v>234.5</v>
      </c>
      <c r="E8" s="95">
        <v>117.2</v>
      </c>
      <c r="F8" s="95">
        <v>123.8</v>
      </c>
      <c r="G8" s="29">
        <f t="shared" ref="G8:G13" si="5">F8/$F$31</f>
        <v>6.5998296199073882E-3</v>
      </c>
      <c r="H8" s="37">
        <f t="shared" si="1"/>
        <v>6.5999999999999943</v>
      </c>
      <c r="I8" s="49">
        <f t="shared" si="2"/>
        <v>0.52793176972281453</v>
      </c>
      <c r="J8" s="49">
        <f t="shared" si="3"/>
        <v>1.0563139931740615</v>
      </c>
      <c r="K8" s="45">
        <f t="shared" si="4"/>
        <v>25</v>
      </c>
      <c r="L8" s="69">
        <f>F8/B8-100%</f>
        <v>0.25303643724696356</v>
      </c>
    </row>
    <row r="9" spans="1:16" ht="27.75" customHeight="1">
      <c r="A9" s="104" t="s">
        <v>30</v>
      </c>
      <c r="B9" s="95">
        <v>63.5</v>
      </c>
      <c r="C9" s="94">
        <v>140</v>
      </c>
      <c r="D9" s="94">
        <v>140</v>
      </c>
      <c r="E9" s="95">
        <v>70</v>
      </c>
      <c r="F9" s="95">
        <v>197.1</v>
      </c>
      <c r="G9" s="29">
        <f t="shared" si="5"/>
        <v>1.0507483183228968E-2</v>
      </c>
      <c r="H9" s="37">
        <f>F9-E9</f>
        <v>127.1</v>
      </c>
      <c r="I9" s="49">
        <f t="shared" si="2"/>
        <v>1.4078571428571429</v>
      </c>
      <c r="J9" s="49">
        <f t="shared" si="3"/>
        <v>2.8157142857142858</v>
      </c>
      <c r="K9" s="45">
        <f t="shared" si="4"/>
        <v>133.6</v>
      </c>
      <c r="L9" s="69">
        <f>F9/B9-100%</f>
        <v>2.1039370078740158</v>
      </c>
    </row>
    <row r="10" spans="1:16" ht="20.100000000000001" customHeight="1">
      <c r="A10" s="21" t="s">
        <v>1</v>
      </c>
      <c r="B10" s="36">
        <v>752.6</v>
      </c>
      <c r="C10" s="92">
        <v>900</v>
      </c>
      <c r="D10" s="92">
        <v>1184.0999999999999</v>
      </c>
      <c r="E10" s="37">
        <v>984.1</v>
      </c>
      <c r="F10" s="36">
        <v>1783</v>
      </c>
      <c r="G10" s="29">
        <f t="shared" si="5"/>
        <v>9.5052473443415789E-2</v>
      </c>
      <c r="H10" s="37">
        <f t="shared" si="1"/>
        <v>798.9</v>
      </c>
      <c r="I10" s="49">
        <f t="shared" si="2"/>
        <v>1.5057849843763196</v>
      </c>
      <c r="J10" s="49">
        <f t="shared" si="3"/>
        <v>1.8118077431155371</v>
      </c>
      <c r="K10" s="45">
        <f t="shared" si="4"/>
        <v>1030.4000000000001</v>
      </c>
      <c r="L10" s="69">
        <f>F10/B10-100%</f>
        <v>1.3691203826733989</v>
      </c>
    </row>
    <row r="11" spans="1:16" ht="20.100000000000001" customHeight="1">
      <c r="A11" s="21" t="s">
        <v>14</v>
      </c>
      <c r="B11" s="36">
        <v>1.5</v>
      </c>
      <c r="C11" s="92">
        <v>4</v>
      </c>
      <c r="D11" s="92">
        <v>4</v>
      </c>
      <c r="E11" s="37">
        <v>2</v>
      </c>
      <c r="F11" s="36">
        <v>2.4</v>
      </c>
      <c r="G11" s="29">
        <f t="shared" si="5"/>
        <v>1.2794500070902853E-4</v>
      </c>
      <c r="H11" s="37">
        <f t="shared" si="1"/>
        <v>0.39999999999999991</v>
      </c>
      <c r="I11" s="49">
        <f t="shared" si="2"/>
        <v>0.6</v>
      </c>
      <c r="J11" s="49">
        <f t="shared" si="3"/>
        <v>1.2</v>
      </c>
      <c r="K11" s="45">
        <f t="shared" si="4"/>
        <v>0.89999999999999991</v>
      </c>
      <c r="L11" s="69">
        <f t="shared" ref="L11:L21" si="6">F11/B11-100%</f>
        <v>0.59999999999999987</v>
      </c>
    </row>
    <row r="12" spans="1:16" s="5" customFormat="1" ht="20.100000000000001" customHeight="1">
      <c r="A12" s="22" t="s">
        <v>2</v>
      </c>
      <c r="B12" s="36">
        <v>249.8</v>
      </c>
      <c r="C12" s="87">
        <v>763.3</v>
      </c>
      <c r="D12" s="87">
        <v>763.3</v>
      </c>
      <c r="E12" s="36">
        <v>227.8</v>
      </c>
      <c r="F12" s="36">
        <v>339.9</v>
      </c>
      <c r="G12" s="29">
        <f t="shared" si="5"/>
        <v>1.8120210725416166E-2</v>
      </c>
      <c r="H12" s="37">
        <f t="shared" si="1"/>
        <v>112.09999999999997</v>
      </c>
      <c r="I12" s="49">
        <f t="shared" si="2"/>
        <v>0.44530328835320321</v>
      </c>
      <c r="J12" s="49">
        <f t="shared" si="3"/>
        <v>1.4920983318700614</v>
      </c>
      <c r="K12" s="45">
        <f t="shared" si="4"/>
        <v>90.099999999999966</v>
      </c>
      <c r="L12" s="69">
        <f t="shared" si="6"/>
        <v>0.36068855084067231</v>
      </c>
      <c r="N12" s="109"/>
      <c r="O12" s="109"/>
      <c r="P12" s="109"/>
    </row>
    <row r="13" spans="1:16" ht="20.100000000000001" customHeight="1" thickBot="1">
      <c r="A13" s="22" t="s">
        <v>8</v>
      </c>
      <c r="B13" s="50">
        <v>7.4</v>
      </c>
      <c r="C13" s="93">
        <v>12.5</v>
      </c>
      <c r="D13" s="93">
        <v>12.5</v>
      </c>
      <c r="E13" s="50">
        <v>6</v>
      </c>
      <c r="F13" s="50">
        <v>3.8</v>
      </c>
      <c r="G13" s="71">
        <f t="shared" si="5"/>
        <v>2.0257958445596183E-4</v>
      </c>
      <c r="H13" s="66">
        <f t="shared" si="1"/>
        <v>-2.2000000000000002</v>
      </c>
      <c r="I13" s="49">
        <f t="shared" si="2"/>
        <v>0.30399999999999999</v>
      </c>
      <c r="J13" s="49">
        <f t="shared" si="3"/>
        <v>0.6333333333333333</v>
      </c>
      <c r="K13" s="45">
        <f t="shared" si="4"/>
        <v>-3.6000000000000005</v>
      </c>
      <c r="L13" s="69">
        <f t="shared" si="6"/>
        <v>-0.48648648648648651</v>
      </c>
    </row>
    <row r="14" spans="1:16" ht="20.100000000000001" hidden="1" customHeight="1" thickBot="1">
      <c r="A14" s="26" t="s">
        <v>15</v>
      </c>
      <c r="B14" s="41"/>
      <c r="C14" s="59"/>
      <c r="D14" s="59"/>
      <c r="E14" s="41"/>
      <c r="F14" s="41"/>
      <c r="G14" s="67">
        <f t="shared" ref="G14:G15" si="7">F14/5378</f>
        <v>0</v>
      </c>
      <c r="H14" s="60"/>
      <c r="I14" s="46" t="e">
        <f>F14/E14</f>
        <v>#DIV/0!</v>
      </c>
      <c r="J14" s="49" t="e">
        <f t="shared" si="3"/>
        <v>#DIV/0!</v>
      </c>
      <c r="K14" s="47">
        <f t="shared" si="4"/>
        <v>0</v>
      </c>
      <c r="L14" s="69" t="e">
        <f t="shared" si="6"/>
        <v>#DIV/0!</v>
      </c>
    </row>
    <row r="15" spans="1:16" s="5" customFormat="1" ht="20.100000000000001" hidden="1" customHeight="1" thickBot="1">
      <c r="A15" s="26" t="s">
        <v>15</v>
      </c>
      <c r="B15" s="43"/>
      <c r="C15" s="48"/>
      <c r="D15" s="48"/>
      <c r="E15" s="44"/>
      <c r="F15" s="43"/>
      <c r="G15" s="62">
        <f t="shared" si="7"/>
        <v>0</v>
      </c>
      <c r="H15" s="44"/>
      <c r="I15" s="49"/>
      <c r="J15" s="49" t="e">
        <f t="shared" si="3"/>
        <v>#DIV/0!</v>
      </c>
      <c r="K15" s="45">
        <f t="shared" si="4"/>
        <v>0</v>
      </c>
      <c r="L15" s="69" t="e">
        <f t="shared" si="6"/>
        <v>#DIV/0!</v>
      </c>
    </row>
    <row r="16" spans="1:16" s="13" customFormat="1" ht="19.5" customHeight="1" thickBot="1">
      <c r="A16" s="27" t="s">
        <v>7</v>
      </c>
      <c r="B16" s="76">
        <f t="shared" ref="B16:G16" si="8">SUM(B17:B21)</f>
        <v>322.09999999999997</v>
      </c>
      <c r="C16" s="75">
        <f t="shared" si="8"/>
        <v>673.3</v>
      </c>
      <c r="D16" s="75">
        <f t="shared" si="8"/>
        <v>727.19999999999993</v>
      </c>
      <c r="E16" s="75">
        <f t="shared" si="8"/>
        <v>358.5</v>
      </c>
      <c r="F16" s="76">
        <f t="shared" si="8"/>
        <v>385.1</v>
      </c>
      <c r="G16" s="77">
        <f t="shared" si="8"/>
        <v>2.0529841572102869E-2</v>
      </c>
      <c r="H16" s="76">
        <f>F16-E16</f>
        <v>26.600000000000023</v>
      </c>
      <c r="I16" s="78">
        <f t="shared" ref="I16" si="9">F16/D16</f>
        <v>0.52956545654565468</v>
      </c>
      <c r="J16" s="100">
        <f t="shared" si="3"/>
        <v>1.0741980474198047</v>
      </c>
      <c r="K16" s="79">
        <f t="shared" si="4"/>
        <v>63.000000000000057</v>
      </c>
      <c r="L16" s="101">
        <f t="shared" si="6"/>
        <v>0.19559143123253664</v>
      </c>
    </row>
    <row r="17" spans="1:12" ht="39" customHeight="1">
      <c r="A17" s="21" t="s">
        <v>40</v>
      </c>
      <c r="B17" s="36">
        <v>0</v>
      </c>
      <c r="C17" s="36">
        <v>0</v>
      </c>
      <c r="D17" s="36">
        <v>36</v>
      </c>
      <c r="E17" s="36">
        <v>36</v>
      </c>
      <c r="F17" s="36">
        <v>36</v>
      </c>
      <c r="G17" s="29">
        <f>F17/$F$31</f>
        <v>1.919175010635428E-3</v>
      </c>
      <c r="H17" s="37">
        <f t="shared" ref="H17:H20" si="10">F17-E17</f>
        <v>0</v>
      </c>
      <c r="I17" s="31">
        <f>SUM(F17/D17)</f>
        <v>1</v>
      </c>
      <c r="J17" s="97">
        <f t="shared" si="3"/>
        <v>1</v>
      </c>
      <c r="K17" s="45">
        <f t="shared" ref="K17:K20" si="11">F17-B17</f>
        <v>36</v>
      </c>
      <c r="L17" s="101" t="e">
        <f t="shared" si="6"/>
        <v>#DIV/0!</v>
      </c>
    </row>
    <row r="18" spans="1:12" ht="39" customHeight="1" thickBot="1">
      <c r="A18" s="102" t="s">
        <v>28</v>
      </c>
      <c r="B18" s="44">
        <v>58.7</v>
      </c>
      <c r="C18" s="44">
        <v>25.5</v>
      </c>
      <c r="D18" s="44">
        <v>25.5</v>
      </c>
      <c r="E18" s="44">
        <v>0</v>
      </c>
      <c r="F18" s="44">
        <v>0</v>
      </c>
      <c r="G18" s="71">
        <f>F18/$F$31</f>
        <v>0</v>
      </c>
      <c r="H18" s="68">
        <f>F18-E18</f>
        <v>0</v>
      </c>
      <c r="I18" s="49">
        <f t="shared" ref="I18:I19" si="12">F18/D18</f>
        <v>0</v>
      </c>
      <c r="J18" s="49">
        <v>0</v>
      </c>
      <c r="K18" s="45">
        <f t="shared" si="4"/>
        <v>-58.7</v>
      </c>
      <c r="L18" s="69">
        <v>0</v>
      </c>
    </row>
    <row r="19" spans="1:12" ht="66.75" customHeight="1" thickBot="1">
      <c r="A19" s="102" t="s">
        <v>29</v>
      </c>
      <c r="B19" s="44">
        <v>0</v>
      </c>
      <c r="C19" s="44">
        <v>132</v>
      </c>
      <c r="D19" s="44">
        <v>132</v>
      </c>
      <c r="E19" s="44">
        <v>66</v>
      </c>
      <c r="F19" s="44">
        <v>89.5</v>
      </c>
      <c r="G19" s="71">
        <f>F19/$F$31</f>
        <v>4.7712823181075229E-3</v>
      </c>
      <c r="H19" s="68">
        <f>F19-E19</f>
        <v>23.5</v>
      </c>
      <c r="I19" s="49">
        <f t="shared" si="12"/>
        <v>0.67803030303030298</v>
      </c>
      <c r="J19" s="49">
        <f t="shared" si="3"/>
        <v>1.356060606060606</v>
      </c>
      <c r="K19" s="45">
        <f t="shared" si="4"/>
        <v>89.5</v>
      </c>
      <c r="L19" s="69">
        <v>0</v>
      </c>
    </row>
    <row r="20" spans="1:12" ht="41.25" customHeight="1" thickBot="1">
      <c r="A20" s="103" t="s">
        <v>27</v>
      </c>
      <c r="B20" s="44">
        <v>243</v>
      </c>
      <c r="C20" s="44">
        <v>515.79999999999995</v>
      </c>
      <c r="D20" s="44">
        <v>515.79999999999995</v>
      </c>
      <c r="E20" s="44">
        <v>238.6</v>
      </c>
      <c r="F20" s="44">
        <v>241.6</v>
      </c>
      <c r="G20" s="81">
        <f>F20/$F$31</f>
        <v>1.2879796738042206E-2</v>
      </c>
      <c r="H20" s="68">
        <f t="shared" si="10"/>
        <v>3</v>
      </c>
      <c r="I20" s="49">
        <f t="shared" ref="I20" si="13">F20/D20</f>
        <v>0.46839860411012024</v>
      </c>
      <c r="J20" s="98">
        <f t="shared" si="3"/>
        <v>1.0125733445096397</v>
      </c>
      <c r="K20" s="45">
        <f t="shared" si="11"/>
        <v>-1.4000000000000057</v>
      </c>
      <c r="L20" s="69">
        <v>0</v>
      </c>
    </row>
    <row r="21" spans="1:12" ht="26.25" customHeight="1" thickBot="1">
      <c r="A21" s="107" t="s">
        <v>24</v>
      </c>
      <c r="B21" s="43">
        <v>20.399999999999999</v>
      </c>
      <c r="C21" s="44">
        <v>0</v>
      </c>
      <c r="D21" s="44">
        <v>17.899999999999999</v>
      </c>
      <c r="E21" s="44">
        <v>17.899999999999999</v>
      </c>
      <c r="F21" s="44">
        <v>18</v>
      </c>
      <c r="G21" s="81">
        <f>F21/$F$31</f>
        <v>9.5958750531771402E-4</v>
      </c>
      <c r="H21" s="68">
        <f t="shared" ref="H21" si="14">F21-E21</f>
        <v>0.10000000000000142</v>
      </c>
      <c r="I21" s="49">
        <f>SUM(F21/D21)</f>
        <v>1.005586592178771</v>
      </c>
      <c r="J21" s="98">
        <f>SUM(F21/E21)</f>
        <v>1.005586592178771</v>
      </c>
      <c r="K21" s="45">
        <f t="shared" ref="K21" si="15">F21-B21</f>
        <v>-2.3999999999999986</v>
      </c>
      <c r="L21" s="69">
        <f t="shared" si="6"/>
        <v>-0.11764705882352933</v>
      </c>
    </row>
    <row r="22" spans="1:12" s="14" customFormat="1" ht="18.75" customHeight="1" thickBot="1">
      <c r="A22" s="27" t="s">
        <v>9</v>
      </c>
      <c r="B22" s="76">
        <f>B6+B16</f>
        <v>2068.3000000000002</v>
      </c>
      <c r="C22" s="75">
        <f>C6+C16</f>
        <v>3942.8</v>
      </c>
      <c r="D22" s="75">
        <f>D6+D16</f>
        <v>4280.8</v>
      </c>
      <c r="E22" s="75">
        <f>E6+E16</f>
        <v>2358.3000000000002</v>
      </c>
      <c r="F22" s="76">
        <f>F6+F16</f>
        <v>3395.5000000000005</v>
      </c>
      <c r="G22" s="77">
        <f>G16+G6</f>
        <v>0.18101552079479435</v>
      </c>
      <c r="H22" s="76">
        <f>F22-E22</f>
        <v>1037.2000000000003</v>
      </c>
      <c r="I22" s="78">
        <f>F22/D22</f>
        <v>0.79319286114744914</v>
      </c>
      <c r="J22" s="78">
        <f>F22/E22</f>
        <v>1.4398083365135903</v>
      </c>
      <c r="K22" s="79">
        <f t="shared" si="4"/>
        <v>1327.2000000000003</v>
      </c>
      <c r="L22" s="80">
        <f>F22/B22-100%</f>
        <v>0.64168640912826969</v>
      </c>
    </row>
    <row r="23" spans="1:12" ht="20.100000000000001" customHeight="1" thickBot="1">
      <c r="A23" s="72" t="s">
        <v>3</v>
      </c>
      <c r="B23" s="82">
        <f>SUM(B24:B30)</f>
        <v>14424.1</v>
      </c>
      <c r="C23" s="51">
        <f t="shared" ref="C23:G23" si="16">SUM(C24:C30)</f>
        <v>53814.600000000006</v>
      </c>
      <c r="D23" s="51">
        <f t="shared" si="16"/>
        <v>57735.7</v>
      </c>
      <c r="E23" s="51">
        <f t="shared" si="16"/>
        <v>27185.3</v>
      </c>
      <c r="F23" s="82">
        <f>SUM(F24:F30)</f>
        <v>15362.56</v>
      </c>
      <c r="G23" s="90">
        <f t="shared" si="16"/>
        <v>0.81898447920520556</v>
      </c>
      <c r="H23" s="82">
        <f t="shared" ref="H23:H30" si="17">F23-E23</f>
        <v>-11822.74</v>
      </c>
      <c r="I23" s="83">
        <f t="shared" ref="I23:I28" si="18">F23/D23</f>
        <v>0.26608424250507051</v>
      </c>
      <c r="J23" s="83">
        <f t="shared" ref="J23:J28" si="19">F23/E23</f>
        <v>0.56510540623057315</v>
      </c>
      <c r="K23" s="84">
        <f t="shared" ref="K23:K30" si="20">F23-B23</f>
        <v>938.45999999999913</v>
      </c>
      <c r="L23" s="85">
        <f t="shared" ref="L23:L30" si="21">F23/B23-100%</f>
        <v>6.506194493937234E-2</v>
      </c>
    </row>
    <row r="24" spans="1:12" s="5" customFormat="1" ht="20.100000000000001" customHeight="1" thickBot="1">
      <c r="A24" s="73" t="s">
        <v>10</v>
      </c>
      <c r="B24" s="38">
        <v>6092</v>
      </c>
      <c r="C24" s="86">
        <v>14075.8</v>
      </c>
      <c r="D24" s="86">
        <v>14292</v>
      </c>
      <c r="E24" s="38">
        <v>7038</v>
      </c>
      <c r="F24" s="38">
        <v>4787.3999999999996</v>
      </c>
      <c r="G24" s="33">
        <f>F24/$F$31</f>
        <v>0.25521829016433467</v>
      </c>
      <c r="H24" s="38">
        <f t="shared" si="17"/>
        <v>-2250.6000000000004</v>
      </c>
      <c r="I24" s="42">
        <f t="shared" si="18"/>
        <v>0.33497061293031066</v>
      </c>
      <c r="J24" s="42">
        <f t="shared" si="19"/>
        <v>0.68022165387894284</v>
      </c>
      <c r="K24" s="32">
        <f t="shared" si="20"/>
        <v>-1304.6000000000004</v>
      </c>
      <c r="L24" s="52">
        <f t="shared" si="21"/>
        <v>-0.21414970453053195</v>
      </c>
    </row>
    <row r="25" spans="1:12" s="5" customFormat="1" ht="18.75" customHeight="1" thickBot="1">
      <c r="A25" s="74" t="s">
        <v>11</v>
      </c>
      <c r="B25" s="36">
        <v>0</v>
      </c>
      <c r="C25" s="87">
        <v>5701</v>
      </c>
      <c r="D25" s="87">
        <v>7497</v>
      </c>
      <c r="E25" s="36">
        <v>1826</v>
      </c>
      <c r="F25" s="36">
        <v>1796</v>
      </c>
      <c r="G25" s="29">
        <f>F25/$F$31</f>
        <v>9.5745508863923023E-2</v>
      </c>
      <c r="H25" s="36">
        <f t="shared" si="17"/>
        <v>-30</v>
      </c>
      <c r="I25" s="42">
        <f t="shared" si="18"/>
        <v>0.23956249166333199</v>
      </c>
      <c r="J25" s="42">
        <v>0</v>
      </c>
      <c r="K25" s="28">
        <f t="shared" ref="K25" si="22">F25-B25</f>
        <v>1796</v>
      </c>
      <c r="L25" s="52">
        <v>0</v>
      </c>
    </row>
    <row r="26" spans="1:12" s="5" customFormat="1" ht="20.100000000000001" customHeight="1" thickBot="1">
      <c r="A26" s="74" t="s">
        <v>12</v>
      </c>
      <c r="B26" s="36">
        <v>171.3</v>
      </c>
      <c r="C26" s="87">
        <v>175.4</v>
      </c>
      <c r="D26" s="87">
        <v>166.6</v>
      </c>
      <c r="E26" s="36">
        <v>166.6</v>
      </c>
      <c r="F26" s="36">
        <v>166.6</v>
      </c>
      <c r="G26" s="29">
        <f>F26/$F$31</f>
        <v>8.8815154658850645E-3</v>
      </c>
      <c r="H26" s="36">
        <f t="shared" si="17"/>
        <v>0</v>
      </c>
      <c r="I26" s="31">
        <f t="shared" si="18"/>
        <v>1</v>
      </c>
      <c r="J26" s="31">
        <f t="shared" si="19"/>
        <v>1</v>
      </c>
      <c r="K26" s="28">
        <f t="shared" si="20"/>
        <v>-4.7000000000000171</v>
      </c>
      <c r="L26" s="52">
        <f t="shared" si="21"/>
        <v>-2.7437244600116872E-2</v>
      </c>
    </row>
    <row r="27" spans="1:12" s="5" customFormat="1" ht="18.75" customHeight="1" thickBot="1">
      <c r="A27" s="74" t="s">
        <v>13</v>
      </c>
      <c r="B27" s="36">
        <v>8170.7</v>
      </c>
      <c r="C27" s="87">
        <v>33862.400000000001</v>
      </c>
      <c r="D27" s="36">
        <v>35653.4</v>
      </c>
      <c r="E27" s="36">
        <v>18028</v>
      </c>
      <c r="F27" s="36">
        <v>8525.9</v>
      </c>
      <c r="G27" s="29">
        <f>F27/$F$31</f>
        <v>0.45451928397712765</v>
      </c>
      <c r="H27" s="36">
        <f t="shared" si="17"/>
        <v>-9502.1</v>
      </c>
      <c r="I27" s="31">
        <f t="shared" si="18"/>
        <v>0.23913287372312317</v>
      </c>
      <c r="J27" s="31">
        <f t="shared" si="19"/>
        <v>0.47292544930108715</v>
      </c>
      <c r="K27" s="28">
        <f t="shared" si="20"/>
        <v>355.19999999999982</v>
      </c>
      <c r="L27" s="52">
        <f t="shared" si="21"/>
        <v>4.3472407504864918E-2</v>
      </c>
    </row>
    <row r="28" spans="1:12" s="35" customFormat="1" ht="27.75" customHeight="1" thickBot="1">
      <c r="A28" s="105" t="s">
        <v>33</v>
      </c>
      <c r="B28" s="70">
        <v>10</v>
      </c>
      <c r="C28" s="88">
        <v>0</v>
      </c>
      <c r="D28" s="70">
        <v>124.5</v>
      </c>
      <c r="E28" s="70">
        <v>124.5</v>
      </c>
      <c r="F28" s="70">
        <v>84.5</v>
      </c>
      <c r="G28" s="71">
        <f t="shared" ref="G28" si="23">F28/$F$31</f>
        <v>4.5047302332970468E-3</v>
      </c>
      <c r="H28" s="36">
        <f>F28-E28</f>
        <v>-40</v>
      </c>
      <c r="I28" s="31">
        <f t="shared" si="18"/>
        <v>0.67871485943775101</v>
      </c>
      <c r="J28" s="31">
        <f t="shared" si="19"/>
        <v>0.67871485943775101</v>
      </c>
      <c r="K28" s="28">
        <f t="shared" si="20"/>
        <v>74.5</v>
      </c>
      <c r="L28" s="52">
        <f t="shared" si="21"/>
        <v>7.4499999999999993</v>
      </c>
    </row>
    <row r="29" spans="1:12" s="35" customFormat="1" ht="43.5" customHeight="1">
      <c r="A29" s="105" t="s">
        <v>23</v>
      </c>
      <c r="B29" s="70">
        <v>9.5</v>
      </c>
      <c r="C29" s="88">
        <v>0</v>
      </c>
      <c r="D29" s="70">
        <v>2.2000000000000002</v>
      </c>
      <c r="E29" s="70">
        <v>2.2000000000000002</v>
      </c>
      <c r="F29" s="70">
        <v>2.2000000000000002</v>
      </c>
      <c r="G29" s="29">
        <f>F29/$F$31</f>
        <v>1.1728291731660951E-4</v>
      </c>
      <c r="H29" s="70">
        <f t="shared" si="17"/>
        <v>0</v>
      </c>
      <c r="I29" s="31">
        <v>0</v>
      </c>
      <c r="J29" s="31">
        <v>0</v>
      </c>
      <c r="K29" s="28">
        <f t="shared" si="20"/>
        <v>-7.3</v>
      </c>
      <c r="L29" s="52">
        <f t="shared" si="21"/>
        <v>-0.76842105263157889</v>
      </c>
    </row>
    <row r="30" spans="1:12" s="5" customFormat="1" ht="42" customHeight="1" thickBot="1">
      <c r="A30" s="106" t="s">
        <v>17</v>
      </c>
      <c r="B30" s="45">
        <v>-29.4</v>
      </c>
      <c r="C30" s="89">
        <v>0</v>
      </c>
      <c r="D30" s="45"/>
      <c r="E30" s="45"/>
      <c r="F30" s="45">
        <v>-0.04</v>
      </c>
      <c r="G30" s="81">
        <f>F30/$F$31</f>
        <v>-2.132416678483809E-6</v>
      </c>
      <c r="H30" s="45">
        <f t="shared" si="17"/>
        <v>-0.04</v>
      </c>
      <c r="I30" s="31">
        <v>0</v>
      </c>
      <c r="J30" s="31">
        <v>0</v>
      </c>
      <c r="K30" s="28">
        <f t="shared" si="20"/>
        <v>29.36</v>
      </c>
      <c r="L30" s="53">
        <f t="shared" si="21"/>
        <v>-0.99863945578231295</v>
      </c>
    </row>
    <row r="31" spans="1:12" ht="15.95" customHeight="1" thickBot="1">
      <c r="A31" s="23" t="s">
        <v>4</v>
      </c>
      <c r="B31" s="30">
        <f>B22+B23</f>
        <v>16492.400000000001</v>
      </c>
      <c r="C31" s="54">
        <f>C22+C23</f>
        <v>57757.400000000009</v>
      </c>
      <c r="D31" s="54">
        <f>D22+D23</f>
        <v>62016.5</v>
      </c>
      <c r="E31" s="54">
        <f>E22+E23</f>
        <v>29543.599999999999</v>
      </c>
      <c r="F31" s="30">
        <f>F22+F23</f>
        <v>18758.060000000001</v>
      </c>
      <c r="G31" s="39">
        <f>G23+G22</f>
        <v>0.99999999999999989</v>
      </c>
      <c r="H31" s="54">
        <f>F31-E31</f>
        <v>-10785.539999999997</v>
      </c>
      <c r="I31" s="40">
        <f>F31/D31</f>
        <v>0.30246885909395083</v>
      </c>
      <c r="J31" s="40">
        <f>F31/E31</f>
        <v>0.63492803855995894</v>
      </c>
      <c r="K31" s="30">
        <f>F31-B31</f>
        <v>2265.66</v>
      </c>
      <c r="L31" s="96">
        <f>F31/B31-100%</f>
        <v>0.13737600349251777</v>
      </c>
    </row>
    <row r="32" spans="1:12">
      <c r="A32" s="15"/>
      <c r="B32" s="16"/>
      <c r="C32" s="16"/>
      <c r="D32" s="17"/>
      <c r="E32" s="17"/>
      <c r="F32" s="17"/>
      <c r="G32" s="18"/>
      <c r="H32" s="18"/>
      <c r="I32" s="18"/>
      <c r="J32" s="17"/>
      <c r="K32" s="17"/>
      <c r="L32" s="20"/>
    </row>
  </sheetData>
  <mergeCells count="14">
    <mergeCell ref="A4:A5"/>
    <mergeCell ref="A2:L2"/>
    <mergeCell ref="F3:J3"/>
    <mergeCell ref="F4:F5"/>
    <mergeCell ref="E4:E5"/>
    <mergeCell ref="G4:G5"/>
    <mergeCell ref="I4:J4"/>
    <mergeCell ref="H4:H5"/>
    <mergeCell ref="N12:P12"/>
    <mergeCell ref="J1:L1"/>
    <mergeCell ref="K4:L4"/>
    <mergeCell ref="C4:C5"/>
    <mergeCell ref="B4:B5"/>
    <mergeCell ref="D4:D5"/>
  </mergeCells>
  <phoneticPr fontId="0" type="noConversion"/>
  <pageMargins left="0.59055118110236227" right="0.39370078740157483" top="0.78740157480314965" bottom="0" header="0" footer="0.11811023622047245"/>
  <pageSetup paperSize="9" scale="7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1 доходы</vt:lpstr>
      <vt:lpstr>'Приложение 1 доходы'!Область_печати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Oem</dc:creator>
  <cp:lastModifiedBy>Admin</cp:lastModifiedBy>
  <cp:lastPrinted>2017-05-30T12:19:45Z</cp:lastPrinted>
  <dcterms:created xsi:type="dcterms:W3CDTF">2007-02-19T15:18:48Z</dcterms:created>
  <dcterms:modified xsi:type="dcterms:W3CDTF">2019-07-08T10:52:25Z</dcterms:modified>
</cp:coreProperties>
</file>