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25" windowHeight="11025"/>
  </bookViews>
  <sheets>
    <sheet name="Табл.1 РПр" sheetId="2" r:id="rId1"/>
  </sheets>
  <definedNames>
    <definedName name="_xlnm.Print_Area" localSheetId="0">'Табл.1 РПр'!$A$1:$M$54</definedName>
  </definedNames>
  <calcPr calcId="124519"/>
</workbook>
</file>

<file path=xl/calcChain.xml><?xml version="1.0" encoding="utf-8"?>
<calcChain xmlns="http://schemas.openxmlformats.org/spreadsheetml/2006/main">
  <c r="C53" i="2"/>
  <c r="M35" l="1"/>
  <c r="M27"/>
  <c r="M28"/>
  <c r="M15"/>
  <c r="K27"/>
  <c r="K25"/>
  <c r="K15"/>
  <c r="K16"/>
  <c r="J29"/>
  <c r="J27"/>
  <c r="C47"/>
  <c r="C46" s="1"/>
  <c r="C37"/>
  <c r="C36" s="1"/>
  <c r="C31"/>
  <c r="C30" s="1"/>
  <c r="C26"/>
  <c r="C52"/>
  <c r="C42"/>
  <c r="C21"/>
  <c r="C19"/>
  <c r="C10"/>
  <c r="C8" l="1"/>
  <c r="M32"/>
  <c r="M22"/>
  <c r="M23"/>
  <c r="G26"/>
  <c r="M26" s="1"/>
  <c r="F26"/>
  <c r="E26"/>
  <c r="G21"/>
  <c r="F21"/>
  <c r="E21"/>
  <c r="J25"/>
  <c r="I25"/>
  <c r="D31"/>
  <c r="M49" l="1"/>
  <c r="M50"/>
  <c r="K32"/>
  <c r="J50"/>
  <c r="J51"/>
  <c r="M11" l="1"/>
  <c r="M12"/>
  <c r="L35"/>
  <c r="K35"/>
  <c r="K28"/>
  <c r="K22"/>
  <c r="K23"/>
  <c r="J35"/>
  <c r="I35"/>
  <c r="I29"/>
  <c r="M52" l="1"/>
  <c r="M54"/>
  <c r="M20"/>
  <c r="M18"/>
  <c r="K12"/>
  <c r="D10"/>
  <c r="M24" l="1"/>
  <c r="L28"/>
  <c r="K50"/>
  <c r="K52"/>
  <c r="K54"/>
  <c r="F47"/>
  <c r="M17" l="1"/>
  <c r="L27"/>
  <c r="L22"/>
  <c r="L23"/>
  <c r="L14"/>
  <c r="L15"/>
  <c r="L16"/>
  <c r="J28"/>
  <c r="J30"/>
  <c r="L45" l="1"/>
  <c r="M14"/>
  <c r="F10"/>
  <c r="J15"/>
  <c r="J16"/>
  <c r="L12" l="1"/>
  <c r="J12"/>
  <c r="I12"/>
  <c r="I13"/>
  <c r="I14"/>
  <c r="I15"/>
  <c r="I16"/>
  <c r="M48"/>
  <c r="M45"/>
  <c r="M40"/>
  <c r="L40"/>
  <c r="K40"/>
  <c r="J40"/>
  <c r="L32"/>
  <c r="J32"/>
  <c r="J23"/>
  <c r="M13"/>
  <c r="L13"/>
  <c r="K13"/>
  <c r="J13"/>
  <c r="M33"/>
  <c r="L33"/>
  <c r="K33"/>
  <c r="J33"/>
  <c r="D26"/>
  <c r="I27"/>
  <c r="I20"/>
  <c r="K26" l="1"/>
  <c r="J26"/>
  <c r="I26"/>
  <c r="K49"/>
  <c r="J49"/>
  <c r="L20"/>
  <c r="K20"/>
  <c r="J20"/>
  <c r="I28"/>
  <c r="L54" l="1"/>
  <c r="J54"/>
  <c r="I54"/>
  <c r="G53"/>
  <c r="M53" s="1"/>
  <c r="F53"/>
  <c r="E53"/>
  <c r="D53"/>
  <c r="L52"/>
  <c r="J52"/>
  <c r="I52"/>
  <c r="L51"/>
  <c r="I51"/>
  <c r="L50"/>
  <c r="I50"/>
  <c r="L49"/>
  <c r="I49"/>
  <c r="L48"/>
  <c r="K48"/>
  <c r="J48"/>
  <c r="I48"/>
  <c r="G47"/>
  <c r="E47"/>
  <c r="D47"/>
  <c r="M46"/>
  <c r="L46"/>
  <c r="K46"/>
  <c r="J46"/>
  <c r="I46"/>
  <c r="I45"/>
  <c r="M44"/>
  <c r="L44"/>
  <c r="I44"/>
  <c r="G43"/>
  <c r="F43"/>
  <c r="E43"/>
  <c r="M42"/>
  <c r="L42"/>
  <c r="K42"/>
  <c r="J42"/>
  <c r="I42"/>
  <c r="M41"/>
  <c r="L41"/>
  <c r="K41"/>
  <c r="J41"/>
  <c r="I41"/>
  <c r="I40"/>
  <c r="M39"/>
  <c r="L39"/>
  <c r="K39"/>
  <c r="J39"/>
  <c r="I39"/>
  <c r="M38"/>
  <c r="L38"/>
  <c r="K38"/>
  <c r="J38"/>
  <c r="I38"/>
  <c r="G37"/>
  <c r="F37"/>
  <c r="E37"/>
  <c r="D37"/>
  <c r="M36"/>
  <c r="K36"/>
  <c r="J36"/>
  <c r="M34"/>
  <c r="L34"/>
  <c r="K34"/>
  <c r="J34"/>
  <c r="I34"/>
  <c r="I33"/>
  <c r="I32"/>
  <c r="G31"/>
  <c r="F31"/>
  <c r="E31"/>
  <c r="M30"/>
  <c r="L30"/>
  <c r="K30"/>
  <c r="I30"/>
  <c r="L24"/>
  <c r="K24"/>
  <c r="J24"/>
  <c r="I24"/>
  <c r="I23"/>
  <c r="I22"/>
  <c r="D21"/>
  <c r="G19"/>
  <c r="M19" s="1"/>
  <c r="F19"/>
  <c r="E19"/>
  <c r="D19"/>
  <c r="L18"/>
  <c r="K18"/>
  <c r="J18"/>
  <c r="I18"/>
  <c r="L17"/>
  <c r="K17"/>
  <c r="J17"/>
  <c r="I17"/>
  <c r="K14"/>
  <c r="J14"/>
  <c r="L11"/>
  <c r="K11"/>
  <c r="J11"/>
  <c r="I11"/>
  <c r="G10"/>
  <c r="E10"/>
  <c r="E8" l="1"/>
  <c r="K53"/>
  <c r="D8"/>
  <c r="M37"/>
  <c r="K37"/>
  <c r="L37"/>
  <c r="J37"/>
  <c r="K19"/>
  <c r="J19"/>
  <c r="L19"/>
  <c r="J53"/>
  <c r="I53" s="1"/>
  <c r="L47"/>
  <c r="I47"/>
  <c r="G8"/>
  <c r="M21"/>
  <c r="F8"/>
  <c r="I19"/>
  <c r="J10"/>
  <c r="M10"/>
  <c r="L10" s="1"/>
  <c r="I10"/>
  <c r="K21"/>
  <c r="L53"/>
  <c r="M47"/>
  <c r="M31"/>
  <c r="L21"/>
  <c r="J21"/>
  <c r="L31"/>
  <c r="K47"/>
  <c r="J47" s="1"/>
  <c r="I21"/>
  <c r="K31"/>
  <c r="M43"/>
  <c r="K10"/>
  <c r="I31"/>
  <c r="L43"/>
  <c r="I43"/>
  <c r="J31"/>
  <c r="H11" l="1"/>
  <c r="H25"/>
  <c r="H36"/>
  <c r="H12"/>
  <c r="H14"/>
  <c r="H20"/>
  <c r="H19" s="1"/>
  <c r="H13"/>
  <c r="H22"/>
  <c r="H30"/>
  <c r="H27"/>
  <c r="H35"/>
  <c r="H44"/>
  <c r="J8"/>
  <c r="H39"/>
  <c r="H18"/>
  <c r="H29"/>
  <c r="H46"/>
  <c r="H48"/>
  <c r="H16"/>
  <c r="H34"/>
  <c r="H33"/>
  <c r="H54"/>
  <c r="H53" s="1"/>
  <c r="H42"/>
  <c r="H52"/>
  <c r="H51"/>
  <c r="H28"/>
  <c r="H24"/>
  <c r="H49"/>
  <c r="H38"/>
  <c r="H50"/>
  <c r="H40"/>
  <c r="H15"/>
  <c r="H41"/>
  <c r="H17"/>
  <c r="H32"/>
  <c r="H23"/>
  <c r="H45"/>
  <c r="I8"/>
  <c r="K8"/>
  <c r="I37"/>
  <c r="H31" l="1"/>
  <c r="H37"/>
  <c r="H26"/>
  <c r="H47"/>
  <c r="H10"/>
  <c r="H43"/>
  <c r="H21"/>
  <c r="H8" l="1"/>
  <c r="L26"/>
  <c r="M8" l="1"/>
  <c r="L8"/>
  <c r="D43" l="1"/>
</calcChain>
</file>

<file path=xl/sharedStrings.xml><?xml version="1.0" encoding="utf-8"?>
<sst xmlns="http://schemas.openxmlformats.org/spreadsheetml/2006/main" count="113" uniqueCount="99">
  <si>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</si>
  <si>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</si>
  <si>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</si>
  <si>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</si>
  <si>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</si>
  <si>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</si>
  <si>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</si>
  <si>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</si>
  <si>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</si>
  <si>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</si>
  <si>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</si>
  <si>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</si>
  <si>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</si>
  <si>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</si>
  <si>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</si>
  <si>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</si>
  <si>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</si>
  <si>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</si>
  <si>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</si>
  <si>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</si>
  <si>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</si>
  <si>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</si>
  <si>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</si>
  <si>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</si>
  <si>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</si>
  <si>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</si>
  <si>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</si>
  <si>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</si>
  <si>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</si>
  <si>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</si>
  <si>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</si>
  <si>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</si>
  <si>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</si>
  <si>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</si>
  <si>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</si>
  <si>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</si>
  <si>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</si>
  <si>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0107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</si>
  <si>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</si>
  <si>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</si>
  <si>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</si>
  <si>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</si>
  <si>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</si>
  <si>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</si>
  <si>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</si>
  <si>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</si>
  <si>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</si>
  <si>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</si>
  <si>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</si>
  <si>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</si>
  <si>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</si>
  <si>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</si>
  <si>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</si>
  <si>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</si>
  <si>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</si>
  <si>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</si>
  <si>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</si>
  <si>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</si>
  <si>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</si>
  <si>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</si>
  <si>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</si>
  <si>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</si>
  <si>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</si>
  <si>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</si>
  <si>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</si>
  <si>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</si>
  <si>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1004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</si>
  <si>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</si>
  <si>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</si>
  <si>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</si>
  <si>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</si>
  <si>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</si>
  <si>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</si>
  <si>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</si>
  <si>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</si>
  <si>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</si>
  <si>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</si>
  <si>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</si>
  <si>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</si>
  <si>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</si>
  <si>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</si>
  <si>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</si>
  <si>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</si>
  <si>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</si>
  <si>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</si>
  <si>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</si>
  <si>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Бюджетные назначения на 2020 год (Реш.от 27.12.2019 №2)</t>
  </si>
  <si>
    <t>Другие вопросы в области национальной безопасности и правоохранительной деятельности</t>
  </si>
  <si>
    <t>0314</t>
  </si>
  <si>
    <t>на 2020 год, %</t>
  </si>
  <si>
    <t>Уточненный план  на полугодие  2020 года (Бюджетная роспись,  ф.0503117)</t>
  </si>
  <si>
    <t>ПРИЛОЖЕНИЕ № 3 к заключению по отчету об исполнении бюджета МО "Пустозерский сельсовет" НАО за 9 месяцев  2020 года</t>
  </si>
  <si>
    <t>Кассовое исполнение за 9 мес 2019 года</t>
  </si>
  <si>
    <t>Уточненные бюджетные назначения на 2020 год  (Реш. от 28.09.2020 №1, ф.0503117)</t>
  </si>
  <si>
    <t>Кассовое исполнение за 9 мес 2020 года (ф.0503117)</t>
  </si>
  <si>
    <t xml:space="preserve">Отклонение  показателей  исполнения бюджета за 9 мес 2020 года относительно уточненных бюджетных назначений на 9 мес 2020 года, тыс.руб.  </t>
  </si>
  <si>
    <t>на 9 мес.  2020 года, %</t>
  </si>
  <si>
    <t>Отклонение показателей исполнения бюджета за 9 мес. 2020 года относительно  9 мес. 2019 года</t>
  </si>
  <si>
    <t>Исполнение бюджета          за  9 мес 2020 года относительно уточненных бюджетных назначений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</si>
</sst>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6" fontId="8" fillId="4" borderId="13" xfId="1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wrapText="1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" xfId="0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5" fontId="8" fillId="7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/>
    </xf>
    <xf numFmtId="165" fontId="9" fillId="4" borderId="13" xfId="2" applyNumberFormat="1" applyFont="1" applyFill="1" applyBorder="1" applyAlignment="1" applyProtection="1">
      <alignment horizontal="center" vertic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3" fillId="0" borderId="4" xfId="2" applyNumberFormat="1" applyFont="1" applyBorder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zoomScale="89" zoomScaleNormal="89" zoomScaleSheetLayoutView="90" workbookViewId="0">
      <selection activeCell="F19" sqref="F19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41.25" customHeight="1">
      <c r="C1" s="14"/>
      <c r="K1" s="104" t="s">
        <v>91</v>
      </c>
      <c r="L1" s="104"/>
      <c r="M1" s="104"/>
    </row>
    <row r="2" spans="1:80" ht="15.75" customHeight="1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80" ht="3" hidden="1" customHeight="1">
      <c r="K3" s="13"/>
      <c r="L3" s="13"/>
      <c r="M3" s="13"/>
    </row>
    <row r="4" spans="1:80" ht="15" customHeight="1">
      <c r="A4" s="109" t="s">
        <v>61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80" ht="9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10" t="s">
        <v>68</v>
      </c>
      <c r="M5" s="110"/>
    </row>
    <row r="6" spans="1:80" ht="62.25" customHeight="1">
      <c r="A6" s="111"/>
      <c r="B6" s="98" t="s">
        <v>32</v>
      </c>
      <c r="C6" s="113" t="s">
        <v>92</v>
      </c>
      <c r="D6" s="105" t="s">
        <v>86</v>
      </c>
      <c r="E6" s="115" t="s">
        <v>93</v>
      </c>
      <c r="F6" s="117" t="s">
        <v>90</v>
      </c>
      <c r="G6" s="117" t="s">
        <v>94</v>
      </c>
      <c r="H6" s="107" t="s">
        <v>30</v>
      </c>
      <c r="I6" s="102" t="s">
        <v>95</v>
      </c>
      <c r="J6" s="102" t="s">
        <v>98</v>
      </c>
      <c r="K6" s="102"/>
      <c r="L6" s="100" t="s">
        <v>97</v>
      </c>
      <c r="M6" s="101"/>
    </row>
    <row r="7" spans="1:80" ht="53.25" customHeight="1" thickBot="1">
      <c r="A7" s="112"/>
      <c r="B7" s="99"/>
      <c r="C7" s="114"/>
      <c r="D7" s="106"/>
      <c r="E7" s="116"/>
      <c r="F7" s="118"/>
      <c r="G7" s="118"/>
      <c r="H7" s="108"/>
      <c r="I7" s="103"/>
      <c r="J7" s="8" t="s">
        <v>89</v>
      </c>
      <c r="K7" s="9" t="s">
        <v>96</v>
      </c>
      <c r="L7" s="11" t="s">
        <v>14</v>
      </c>
      <c r="M7" s="12" t="s">
        <v>83</v>
      </c>
    </row>
    <row r="8" spans="1:80">
      <c r="A8" s="15" t="s">
        <v>0</v>
      </c>
      <c r="B8" s="16"/>
      <c r="C8" s="94">
        <f>C10+C19+C21+C26+C31+C37+C47+C53</f>
        <v>39259.099999999991</v>
      </c>
      <c r="D8" s="18">
        <f>D10+D19+D21+D26+D31+D37+D47+D53</f>
        <v>41844.400000000009</v>
      </c>
      <c r="E8" s="17">
        <f>E10+E19+E21+E26+E31+E37+E43+E47+E53</f>
        <v>81556</v>
      </c>
      <c r="F8" s="17">
        <f t="shared" ref="F8:G8" si="0">F10+F19+F21+F26+F31+F37+F43+F47+F53</f>
        <v>36565.000000000007</v>
      </c>
      <c r="G8" s="17">
        <f t="shared" si="0"/>
        <v>30743.3</v>
      </c>
      <c r="H8" s="19">
        <f>H10+H19+H21+H26+H31+H37+H43+H47+H53</f>
        <v>0.99980483552513888</v>
      </c>
      <c r="I8" s="20">
        <f>G8-F8</f>
        <v>-5821.700000000008</v>
      </c>
      <c r="J8" s="21">
        <f>G8/E8</f>
        <v>0.37695938986708516</v>
      </c>
      <c r="K8" s="21">
        <f>G8/F8</f>
        <v>0.84078490359633506</v>
      </c>
      <c r="L8" s="22">
        <f>G8-C8</f>
        <v>-8515.799999999992</v>
      </c>
      <c r="M8" s="23">
        <f>G8/C8-100%</f>
        <v>-0.21691276672160065</v>
      </c>
    </row>
    <row r="9" spans="1:80" ht="12" customHeight="1">
      <c r="A9" s="10" t="s">
        <v>1</v>
      </c>
      <c r="B9" s="10"/>
      <c r="C9" s="95"/>
      <c r="D9" s="25"/>
      <c r="E9" s="24"/>
      <c r="F9" s="24"/>
      <c r="G9" s="24"/>
      <c r="H9" s="26"/>
      <c r="I9" s="27"/>
      <c r="J9" s="28"/>
      <c r="K9" s="28"/>
      <c r="L9" s="29"/>
      <c r="M9" s="30"/>
    </row>
    <row r="10" spans="1:80" s="2" customFormat="1" ht="17.100000000000001" customHeight="1">
      <c r="A10" s="31" t="s">
        <v>15</v>
      </c>
      <c r="B10" s="32" t="s">
        <v>49</v>
      </c>
      <c r="C10" s="86">
        <f>SUM(C11:C17)</f>
        <v>10880.7</v>
      </c>
      <c r="D10" s="34">
        <f>SUM(D11:D17)</f>
        <v>16121.5</v>
      </c>
      <c r="E10" s="33">
        <f>SUM(E11:E17)</f>
        <v>16338.300000000001</v>
      </c>
      <c r="F10" s="86">
        <f>F11+F12+F13+F14+F16+F17</f>
        <v>12029.800000000001</v>
      </c>
      <c r="G10" s="86">
        <f>SUM(G11:G17)</f>
        <v>11504.9</v>
      </c>
      <c r="H10" s="35">
        <f>SUM(H11:H18)</f>
        <v>0.37422462780508275</v>
      </c>
      <c r="I10" s="36">
        <f t="shared" ref="I10:I17" si="1">G10-F10</f>
        <v>-524.90000000000146</v>
      </c>
      <c r="J10" s="37">
        <f>G10/E10</f>
        <v>0.70416750824749197</v>
      </c>
      <c r="K10" s="37">
        <f>G10/F10</f>
        <v>0.95636668938801961</v>
      </c>
      <c r="L10" s="38">
        <f>G10-C10</f>
        <v>624.19999999999891</v>
      </c>
      <c r="M10" s="39">
        <f t="shared" ref="M10:M54" si="2">G10/C10-100%</f>
        <v>5.7367632597167262E-2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33" customHeight="1">
      <c r="A11" s="40" t="s">
        <v>69</v>
      </c>
      <c r="B11" s="41" t="s">
        <v>33</v>
      </c>
      <c r="C11" s="96">
        <v>2035.6</v>
      </c>
      <c r="D11" s="43">
        <v>2804.1</v>
      </c>
      <c r="E11" s="42">
        <v>3018.7</v>
      </c>
      <c r="F11" s="42">
        <v>2275.4</v>
      </c>
      <c r="G11" s="42">
        <v>2275.1</v>
      </c>
      <c r="H11" s="44">
        <f>G11/$G$8</f>
        <v>7.4003116126115279E-2</v>
      </c>
      <c r="I11" s="45">
        <f t="shared" si="1"/>
        <v>-0.3000000000001819</v>
      </c>
      <c r="J11" s="46">
        <f>G11/E11</f>
        <v>0.75366879782687912</v>
      </c>
      <c r="K11" s="46">
        <f t="shared" ref="K11:K17" si="3">G11/F11</f>
        <v>0.99986815504966153</v>
      </c>
      <c r="L11" s="47">
        <f>G11-C11</f>
        <v>239.5</v>
      </c>
      <c r="M11" s="48">
        <f>G11/C11-100%</f>
        <v>0.11765572804087254</v>
      </c>
    </row>
    <row r="12" spans="1:80" ht="21.75" customHeight="1">
      <c r="A12" s="49" t="s">
        <v>81</v>
      </c>
      <c r="B12" s="41" t="s">
        <v>34</v>
      </c>
      <c r="C12" s="42">
        <v>97.5</v>
      </c>
      <c r="D12" s="43">
        <v>127</v>
      </c>
      <c r="E12" s="42">
        <v>127</v>
      </c>
      <c r="F12" s="42">
        <v>95</v>
      </c>
      <c r="G12" s="42">
        <v>86.5</v>
      </c>
      <c r="H12" s="44">
        <f t="shared" ref="H12:H54" si="4">G12/$G$8</f>
        <v>2.8136211792488121E-3</v>
      </c>
      <c r="I12" s="45">
        <f t="shared" si="1"/>
        <v>-8.5</v>
      </c>
      <c r="J12" s="46">
        <f>G12/E12</f>
        <v>0.68110236220472442</v>
      </c>
      <c r="K12" s="46">
        <f t="shared" si="3"/>
        <v>0.91052631578947374</v>
      </c>
      <c r="L12" s="47">
        <f>G12-C12</f>
        <v>-11</v>
      </c>
      <c r="M12" s="48">
        <f>G12/C12-100%</f>
        <v>-0.11282051282051286</v>
      </c>
    </row>
    <row r="13" spans="1:80" ht="16.5" customHeight="1">
      <c r="A13" s="40" t="s">
        <v>70</v>
      </c>
      <c r="B13" s="41" t="s">
        <v>35</v>
      </c>
      <c r="C13" s="50">
        <v>7976</v>
      </c>
      <c r="D13" s="43">
        <v>12069.2</v>
      </c>
      <c r="E13" s="50">
        <v>12073</v>
      </c>
      <c r="F13" s="42">
        <v>8903.7000000000007</v>
      </c>
      <c r="G13" s="50">
        <v>8461.5</v>
      </c>
      <c r="H13" s="44">
        <f t="shared" si="4"/>
        <v>0.27523070067299216</v>
      </c>
      <c r="I13" s="45">
        <f t="shared" si="1"/>
        <v>-442.20000000000073</v>
      </c>
      <c r="J13" s="46">
        <f t="shared" ref="J13" si="5">G13/E13</f>
        <v>0.70086142632320048</v>
      </c>
      <c r="K13" s="46">
        <f t="shared" ref="K13" si="6">G13/F13</f>
        <v>0.95033525388321705</v>
      </c>
      <c r="L13" s="47">
        <f t="shared" ref="L13:L16" si="7">G13-C13</f>
        <v>485.5</v>
      </c>
      <c r="M13" s="48">
        <f t="shared" ref="M13:M20" si="8">G13/C13-100%</f>
        <v>6.0870110330992988E-2</v>
      </c>
    </row>
    <row r="14" spans="1:80" ht="37.5" customHeight="1">
      <c r="A14" s="51" t="s">
        <v>82</v>
      </c>
      <c r="B14" s="41" t="s">
        <v>36</v>
      </c>
      <c r="C14" s="42">
        <v>347.9</v>
      </c>
      <c r="D14" s="43">
        <v>483.4</v>
      </c>
      <c r="E14" s="42">
        <v>483.4</v>
      </c>
      <c r="F14" s="42">
        <v>362.5</v>
      </c>
      <c r="G14" s="42">
        <v>362.5</v>
      </c>
      <c r="H14" s="44">
        <f t="shared" si="4"/>
        <v>1.1791187022863518E-2</v>
      </c>
      <c r="I14" s="45">
        <f t="shared" si="1"/>
        <v>0</v>
      </c>
      <c r="J14" s="46">
        <f t="shared" ref="J14:J17" si="9">G14/E14</f>
        <v>0.74989656599089782</v>
      </c>
      <c r="K14" s="46">
        <f t="shared" si="3"/>
        <v>1</v>
      </c>
      <c r="L14" s="47">
        <f t="shared" si="7"/>
        <v>14.600000000000023</v>
      </c>
      <c r="M14" s="48">
        <f t="shared" si="8"/>
        <v>4.1966082207530953E-2</v>
      </c>
    </row>
    <row r="15" spans="1:80" ht="25.5" hidden="1" customHeight="1">
      <c r="A15" s="49" t="s">
        <v>73</v>
      </c>
      <c r="B15" s="41" t="s">
        <v>37</v>
      </c>
      <c r="C15" s="42">
        <v>0</v>
      </c>
      <c r="D15" s="43">
        <v>0</v>
      </c>
      <c r="E15" s="42">
        <v>0</v>
      </c>
      <c r="F15" s="42">
        <v>0</v>
      </c>
      <c r="G15" s="42">
        <v>0</v>
      </c>
      <c r="H15" s="44">
        <f t="shared" si="4"/>
        <v>0</v>
      </c>
      <c r="I15" s="45">
        <f t="shared" si="1"/>
        <v>0</v>
      </c>
      <c r="J15" s="46" t="e">
        <f t="shared" si="9"/>
        <v>#DIV/0!</v>
      </c>
      <c r="K15" s="46" t="e">
        <f t="shared" si="3"/>
        <v>#DIV/0!</v>
      </c>
      <c r="L15" s="47">
        <f t="shared" si="7"/>
        <v>0</v>
      </c>
      <c r="M15" s="48" t="e">
        <f t="shared" si="8"/>
        <v>#DIV/0!</v>
      </c>
    </row>
    <row r="16" spans="1:80" ht="12" customHeight="1">
      <c r="A16" s="40" t="s">
        <v>2</v>
      </c>
      <c r="B16" s="41" t="s">
        <v>39</v>
      </c>
      <c r="C16" s="42">
        <v>0</v>
      </c>
      <c r="D16" s="52">
        <v>100</v>
      </c>
      <c r="E16" s="42">
        <v>80</v>
      </c>
      <c r="F16" s="42">
        <v>40</v>
      </c>
      <c r="G16" s="42">
        <v>0</v>
      </c>
      <c r="H16" s="44">
        <f t="shared" si="4"/>
        <v>0</v>
      </c>
      <c r="I16" s="45">
        <f t="shared" si="1"/>
        <v>-40</v>
      </c>
      <c r="J16" s="46">
        <f t="shared" si="9"/>
        <v>0</v>
      </c>
      <c r="K16" s="46">
        <f t="shared" si="3"/>
        <v>0</v>
      </c>
      <c r="L16" s="47">
        <f t="shared" si="7"/>
        <v>0</v>
      </c>
      <c r="M16" s="48" t="s">
        <v>31</v>
      </c>
    </row>
    <row r="17" spans="1:80" ht="20.100000000000001" customHeight="1">
      <c r="A17" s="40" t="s">
        <v>3</v>
      </c>
      <c r="B17" s="41" t="s">
        <v>38</v>
      </c>
      <c r="C17" s="42">
        <v>423.7</v>
      </c>
      <c r="D17" s="52">
        <v>537.79999999999995</v>
      </c>
      <c r="E17" s="42">
        <v>556.20000000000005</v>
      </c>
      <c r="F17" s="42">
        <v>353.2</v>
      </c>
      <c r="G17" s="42">
        <v>319.3</v>
      </c>
      <c r="H17" s="44">
        <f t="shared" si="4"/>
        <v>1.0386002803862955E-2</v>
      </c>
      <c r="I17" s="45">
        <f t="shared" si="1"/>
        <v>-33.899999999999977</v>
      </c>
      <c r="J17" s="46">
        <f t="shared" si="9"/>
        <v>0.57407407407407407</v>
      </c>
      <c r="K17" s="46">
        <f t="shared" si="3"/>
        <v>0.90402038505096272</v>
      </c>
      <c r="L17" s="47">
        <f t="shared" ref="L17" si="10">G17-C17</f>
        <v>-104.39999999999998</v>
      </c>
      <c r="M17" s="48">
        <f t="shared" si="8"/>
        <v>-0.24640075525135707</v>
      </c>
    </row>
    <row r="18" spans="1:80" ht="45" hidden="1" customHeight="1">
      <c r="A18" s="40"/>
      <c r="B18" s="41"/>
      <c r="C18" s="42"/>
      <c r="D18" s="52"/>
      <c r="E18" s="42"/>
      <c r="F18" s="42"/>
      <c r="G18" s="42"/>
      <c r="H18" s="53">
        <f t="shared" si="4"/>
        <v>0</v>
      </c>
      <c r="I18" s="45">
        <f>E18-D18</f>
        <v>0</v>
      </c>
      <c r="J18" s="46" t="e">
        <f>E18/C18-100%</f>
        <v>#DIV/0!</v>
      </c>
      <c r="K18" s="46" t="e">
        <f>F18/E18-100%</f>
        <v>#DIV/0!</v>
      </c>
      <c r="L18" s="47">
        <f>G18-C18</f>
        <v>0</v>
      </c>
      <c r="M18" s="48" t="e">
        <f t="shared" si="8"/>
        <v>#DIV/0!</v>
      </c>
    </row>
    <row r="19" spans="1:80" s="2" customFormat="1" ht="20.100000000000001" customHeight="1">
      <c r="A19" s="54" t="s">
        <v>16</v>
      </c>
      <c r="B19" s="55" t="s">
        <v>50</v>
      </c>
      <c r="C19" s="33">
        <f t="shared" ref="C19" si="11">C20</f>
        <v>87</v>
      </c>
      <c r="D19" s="56">
        <f t="shared" ref="D19:G19" si="12">D20</f>
        <v>153.9</v>
      </c>
      <c r="E19" s="33">
        <f t="shared" si="12"/>
        <v>152.69999999999999</v>
      </c>
      <c r="F19" s="33">
        <f t="shared" si="12"/>
        <v>152.69999999999999</v>
      </c>
      <c r="G19" s="33">
        <f t="shared" si="12"/>
        <v>96</v>
      </c>
      <c r="H19" s="35">
        <f>SUM(H20:H20)</f>
        <v>3.1226315977790284E-3</v>
      </c>
      <c r="I19" s="36">
        <f>G19-F19</f>
        <v>-56.699999999999989</v>
      </c>
      <c r="J19" s="37">
        <f>G19/E19</f>
        <v>0.6286836935166995</v>
      </c>
      <c r="K19" s="37">
        <f>G19/F19</f>
        <v>0.6286836935166995</v>
      </c>
      <c r="L19" s="38">
        <f>G19-C19</f>
        <v>9</v>
      </c>
      <c r="M19" s="88">
        <f t="shared" si="8"/>
        <v>0.10344827586206895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3"/>
      <c r="BZ19" s="3"/>
      <c r="CA19" s="3"/>
      <c r="CB19" s="3"/>
    </row>
    <row r="20" spans="1:80" ht="18" customHeight="1">
      <c r="A20" s="57" t="s">
        <v>62</v>
      </c>
      <c r="B20" s="58" t="s">
        <v>65</v>
      </c>
      <c r="C20" s="59">
        <v>87</v>
      </c>
      <c r="D20" s="60">
        <v>153.9</v>
      </c>
      <c r="E20" s="59">
        <v>152.69999999999999</v>
      </c>
      <c r="F20" s="59">
        <v>152.69999999999999</v>
      </c>
      <c r="G20" s="59">
        <v>96</v>
      </c>
      <c r="H20" s="53">
        <f t="shared" si="4"/>
        <v>3.1226315977790284E-3</v>
      </c>
      <c r="I20" s="45">
        <f t="shared" ref="I20" si="13">G20-F20</f>
        <v>-56.699999999999989</v>
      </c>
      <c r="J20" s="46">
        <f>G20/E20</f>
        <v>0.6286836935166995</v>
      </c>
      <c r="K20" s="46">
        <f>G20/F20</f>
        <v>0.6286836935166995</v>
      </c>
      <c r="L20" s="47">
        <f>G20-C20</f>
        <v>9</v>
      </c>
      <c r="M20" s="48">
        <f t="shared" si="8"/>
        <v>0.10344827586206895</v>
      </c>
    </row>
    <row r="21" spans="1:80" s="2" customFormat="1" ht="35.25" customHeight="1">
      <c r="A21" s="54" t="s">
        <v>17</v>
      </c>
      <c r="B21" s="61" t="s">
        <v>51</v>
      </c>
      <c r="C21" s="33">
        <f>SUM(C23:C24)</f>
        <v>771.3</v>
      </c>
      <c r="D21" s="34">
        <f>SUM(D23:D24)</f>
        <v>2361.1999999999998</v>
      </c>
      <c r="E21" s="33">
        <f>SUM(E23:E25)</f>
        <v>2370.9</v>
      </c>
      <c r="F21" s="33">
        <f>SUM(F23:F25)</f>
        <v>1299.4000000000001</v>
      </c>
      <c r="G21" s="33">
        <f>SUM(G23:G25)</f>
        <v>1225.0999999999999</v>
      </c>
      <c r="H21" s="35">
        <f>SUM(H22:H24)</f>
        <v>3.9654168550545973E-2</v>
      </c>
      <c r="I21" s="36">
        <f>G21-F21</f>
        <v>-74.300000000000182</v>
      </c>
      <c r="J21" s="37">
        <f>G21/E21</f>
        <v>0.51672360706904541</v>
      </c>
      <c r="K21" s="37">
        <f>G21/F21</f>
        <v>0.94281976296752334</v>
      </c>
      <c r="L21" s="38">
        <f>G21-C21</f>
        <v>453.79999999999995</v>
      </c>
      <c r="M21" s="39">
        <f t="shared" si="2"/>
        <v>0.58835731881239473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3"/>
      <c r="BZ21" s="3"/>
      <c r="CA21" s="3"/>
      <c r="CB21" s="3"/>
    </row>
    <row r="22" spans="1:80" s="5" customFormat="1" ht="20.100000000000001" hidden="1" customHeight="1">
      <c r="A22" s="40" t="s">
        <v>4</v>
      </c>
      <c r="B22" s="62" t="s">
        <v>74</v>
      </c>
      <c r="C22" s="63"/>
      <c r="D22" s="64"/>
      <c r="E22" s="63"/>
      <c r="F22" s="63"/>
      <c r="G22" s="63"/>
      <c r="H22" s="44">
        <f t="shared" si="4"/>
        <v>0</v>
      </c>
      <c r="I22" s="65">
        <f>E22-D22</f>
        <v>0</v>
      </c>
      <c r="J22" s="46">
        <v>0</v>
      </c>
      <c r="K22" s="37" t="e">
        <f t="shared" ref="K22:K23" si="14">G22/F22</f>
        <v>#DIV/0!</v>
      </c>
      <c r="L22" s="38">
        <f t="shared" ref="L22:L23" si="15">G22-C22</f>
        <v>0</v>
      </c>
      <c r="M22" s="39" t="e">
        <f t="shared" si="2"/>
        <v>#DIV/0!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s="5" customFormat="1" ht="35.25" customHeight="1">
      <c r="A23" s="49" t="s">
        <v>71</v>
      </c>
      <c r="B23" s="62" t="s">
        <v>58</v>
      </c>
      <c r="C23" s="50">
        <v>477.7</v>
      </c>
      <c r="D23" s="66">
        <v>1887.7</v>
      </c>
      <c r="E23" s="50">
        <v>1887.4</v>
      </c>
      <c r="F23" s="50">
        <v>932.9</v>
      </c>
      <c r="G23" s="50">
        <v>898.8</v>
      </c>
      <c r="H23" s="53">
        <f>G23/$G$8</f>
        <v>2.923563833420615E-2</v>
      </c>
      <c r="I23" s="45">
        <f t="shared" ref="I23:I29" si="16">G23-F23</f>
        <v>-34.100000000000023</v>
      </c>
      <c r="J23" s="46">
        <f t="shared" ref="J23" si="17">G23/E23</f>
        <v>0.47621066016742603</v>
      </c>
      <c r="K23" s="87">
        <f t="shared" si="14"/>
        <v>0.96344731482474</v>
      </c>
      <c r="L23" s="67">
        <f t="shared" si="15"/>
        <v>421.09999999999997</v>
      </c>
      <c r="M23" s="91">
        <f t="shared" si="2"/>
        <v>0.88151559556206815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ht="17.25" customHeight="1">
      <c r="A24" s="40" t="s">
        <v>5</v>
      </c>
      <c r="B24" s="41" t="s">
        <v>59</v>
      </c>
      <c r="C24" s="42">
        <v>293.60000000000002</v>
      </c>
      <c r="D24" s="43">
        <v>473.5</v>
      </c>
      <c r="E24" s="42">
        <v>473.5</v>
      </c>
      <c r="F24" s="42">
        <v>360.5</v>
      </c>
      <c r="G24" s="42">
        <v>320.3</v>
      </c>
      <c r="H24" s="53">
        <f t="shared" si="4"/>
        <v>1.0418530216339822E-2</v>
      </c>
      <c r="I24" s="45">
        <f t="shared" si="16"/>
        <v>-40.199999999999989</v>
      </c>
      <c r="J24" s="46">
        <f>G24/E24</f>
        <v>0.67645195353748677</v>
      </c>
      <c r="K24" s="46">
        <f>G24/F24</f>
        <v>0.88848821081830798</v>
      </c>
      <c r="L24" s="47">
        <f t="shared" ref="L24" si="18">G24-C24</f>
        <v>26.699999999999989</v>
      </c>
      <c r="M24" s="48">
        <f t="shared" si="2"/>
        <v>9.0940054495912692E-2</v>
      </c>
    </row>
    <row r="25" spans="1:80" ht="30" customHeight="1">
      <c r="A25" s="40" t="s">
        <v>87</v>
      </c>
      <c r="B25" s="41" t="s">
        <v>88</v>
      </c>
      <c r="C25" s="42" t="s">
        <v>31</v>
      </c>
      <c r="D25" s="43">
        <v>0</v>
      </c>
      <c r="E25" s="42">
        <v>10</v>
      </c>
      <c r="F25" s="42">
        <v>6</v>
      </c>
      <c r="G25" s="42">
        <v>6</v>
      </c>
      <c r="H25" s="53">
        <f t="shared" si="4"/>
        <v>1.9516447486118927E-4</v>
      </c>
      <c r="I25" s="45">
        <f t="shared" si="16"/>
        <v>0</v>
      </c>
      <c r="J25" s="46">
        <f>G25/E25</f>
        <v>0.6</v>
      </c>
      <c r="K25" s="46">
        <f>G25/F25</f>
        <v>1</v>
      </c>
      <c r="L25" s="93" t="s">
        <v>31</v>
      </c>
      <c r="M25" s="48" t="s">
        <v>31</v>
      </c>
    </row>
    <row r="26" spans="1:80" s="2" customFormat="1" ht="20.100000000000001" customHeight="1">
      <c r="A26" s="54" t="s">
        <v>18</v>
      </c>
      <c r="B26" s="55" t="s">
        <v>52</v>
      </c>
      <c r="C26" s="92">
        <f>SUM(C27:C29)</f>
        <v>6115.9</v>
      </c>
      <c r="D26" s="34">
        <f t="shared" ref="D26:G26" si="19">SUM(D27:D30)</f>
        <v>1127.2</v>
      </c>
      <c r="E26" s="33">
        <f t="shared" si="19"/>
        <v>18623.400000000001</v>
      </c>
      <c r="F26" s="33">
        <f t="shared" si="19"/>
        <v>950.6</v>
      </c>
      <c r="G26" s="33">
        <f t="shared" si="19"/>
        <v>791.4</v>
      </c>
      <c r="H26" s="35">
        <f>SUM(H27:H30)</f>
        <v>2.5742194234190864E-2</v>
      </c>
      <c r="I26" s="36">
        <f t="shared" si="16"/>
        <v>-159.20000000000005</v>
      </c>
      <c r="J26" s="37">
        <f>G26/E26</f>
        <v>4.2494925738586938E-2</v>
      </c>
      <c r="K26" s="76">
        <f>G26/F26</f>
        <v>0.83252682516305487</v>
      </c>
      <c r="L26" s="38">
        <f>G26-C26</f>
        <v>-5324.5</v>
      </c>
      <c r="M26" s="89">
        <f t="shared" si="2"/>
        <v>-0.87059958468908905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3"/>
      <c r="BZ26" s="3"/>
      <c r="CA26" s="3"/>
      <c r="CB26" s="3"/>
    </row>
    <row r="27" spans="1:80" ht="15" customHeight="1">
      <c r="A27" s="40" t="s">
        <v>19</v>
      </c>
      <c r="B27" s="41" t="s">
        <v>40</v>
      </c>
      <c r="C27" s="42">
        <v>58.5</v>
      </c>
      <c r="D27" s="43">
        <v>174.7</v>
      </c>
      <c r="E27" s="42">
        <v>174.7</v>
      </c>
      <c r="F27" s="42">
        <v>97.5</v>
      </c>
      <c r="G27" s="42">
        <v>97.5</v>
      </c>
      <c r="H27" s="44">
        <f t="shared" si="4"/>
        <v>3.1714227164943258E-3</v>
      </c>
      <c r="I27" s="45">
        <f t="shared" si="16"/>
        <v>0</v>
      </c>
      <c r="J27" s="87">
        <f>G27/E27</f>
        <v>0.55809959931310826</v>
      </c>
      <c r="K27" s="87">
        <f>G27/F27</f>
        <v>1</v>
      </c>
      <c r="L27" s="67">
        <f t="shared" ref="L27:L28" si="20">G27-C27</f>
        <v>39</v>
      </c>
      <c r="M27" s="48">
        <f t="shared" si="2"/>
        <v>0.66666666666666674</v>
      </c>
    </row>
    <row r="28" spans="1:80" ht="12" customHeight="1">
      <c r="A28" s="40" t="s">
        <v>72</v>
      </c>
      <c r="B28" s="41" t="s">
        <v>67</v>
      </c>
      <c r="C28" s="50">
        <v>6057.4</v>
      </c>
      <c r="D28" s="43">
        <v>766.5</v>
      </c>
      <c r="E28" s="42">
        <v>18262.7</v>
      </c>
      <c r="F28" s="50">
        <v>853.1</v>
      </c>
      <c r="G28" s="50">
        <v>693.9</v>
      </c>
      <c r="H28" s="44">
        <f t="shared" si="4"/>
        <v>2.2570771517696538E-2</v>
      </c>
      <c r="I28" s="45">
        <f t="shared" si="16"/>
        <v>-159.20000000000005</v>
      </c>
      <c r="J28" s="46">
        <f t="shared" ref="J28:J30" si="21">G28/E28</f>
        <v>3.799547712003154E-2</v>
      </c>
      <c r="K28" s="87">
        <f t="shared" ref="K28" si="22">G28/F28</f>
        <v>0.8133864728636736</v>
      </c>
      <c r="L28" s="67">
        <f t="shared" si="20"/>
        <v>-5363.5</v>
      </c>
      <c r="M28" s="48">
        <f t="shared" si="2"/>
        <v>-0.88544590088156638</v>
      </c>
    </row>
    <row r="29" spans="1:80" ht="20.100000000000001" customHeight="1">
      <c r="A29" s="40" t="s">
        <v>20</v>
      </c>
      <c r="B29" s="68" t="s">
        <v>84</v>
      </c>
      <c r="C29" s="42" t="s">
        <v>31</v>
      </c>
      <c r="D29" s="43">
        <v>186</v>
      </c>
      <c r="E29" s="42">
        <v>186</v>
      </c>
      <c r="F29" s="42">
        <v>0</v>
      </c>
      <c r="G29" s="42">
        <v>0</v>
      </c>
      <c r="H29" s="44">
        <f t="shared" si="4"/>
        <v>0</v>
      </c>
      <c r="I29" s="45">
        <f t="shared" si="16"/>
        <v>0</v>
      </c>
      <c r="J29" s="46">
        <f t="shared" si="21"/>
        <v>0</v>
      </c>
      <c r="K29" s="87" t="s">
        <v>31</v>
      </c>
      <c r="L29" s="67" t="s">
        <v>31</v>
      </c>
      <c r="M29" s="48" t="s">
        <v>31</v>
      </c>
    </row>
    <row r="30" spans="1:80" ht="20.100000000000001" hidden="1" customHeight="1">
      <c r="A30" s="40"/>
      <c r="B30" s="68"/>
      <c r="C30" s="70">
        <f>SUM(C31:C34)</f>
        <v>38710.800000000003</v>
      </c>
      <c r="D30" s="71"/>
      <c r="E30" s="70"/>
      <c r="F30" s="70"/>
      <c r="G30" s="70"/>
      <c r="H30" s="44">
        <f t="shared" si="4"/>
        <v>0</v>
      </c>
      <c r="I30" s="69">
        <f>E30-D30</f>
        <v>0</v>
      </c>
      <c r="J30" s="46" t="e">
        <f t="shared" si="21"/>
        <v>#DIV/0!</v>
      </c>
      <c r="K30" s="46" t="e">
        <f>F30/E30-100%</f>
        <v>#DIV/0!</v>
      </c>
      <c r="L30" s="47">
        <f t="shared" ref="L30:L54" si="23">G30-C30</f>
        <v>-38710.800000000003</v>
      </c>
      <c r="M30" s="48">
        <f t="shared" si="2"/>
        <v>-1</v>
      </c>
    </row>
    <row r="31" spans="1:80" s="2" customFormat="1" ht="20.100000000000001" customHeight="1">
      <c r="A31" s="54" t="s">
        <v>21</v>
      </c>
      <c r="B31" s="61" t="s">
        <v>53</v>
      </c>
      <c r="C31" s="92">
        <f>SUM(C32:C35)</f>
        <v>19390.599999999999</v>
      </c>
      <c r="D31" s="34">
        <f>SUM(D32:D35)</f>
        <v>19227.5</v>
      </c>
      <c r="E31" s="33">
        <f>SUM(E32:E35)</f>
        <v>41402.6</v>
      </c>
      <c r="F31" s="33">
        <f>SUM(F32:F35)</f>
        <v>20232.900000000001</v>
      </c>
      <c r="G31" s="33">
        <f>SUM(G32:G35)</f>
        <v>15319.8</v>
      </c>
      <c r="H31" s="35">
        <f>SUM(H32:H36)</f>
        <v>0.49831345366307456</v>
      </c>
      <c r="I31" s="36">
        <f>G31-F31</f>
        <v>-4913.1000000000022</v>
      </c>
      <c r="J31" s="37">
        <f>G31/E31</f>
        <v>0.37002024027476532</v>
      </c>
      <c r="K31" s="37">
        <f>G31/F31</f>
        <v>0.75717272363329025</v>
      </c>
      <c r="L31" s="38">
        <f>G31-C31</f>
        <v>-4070.7999999999993</v>
      </c>
      <c r="M31" s="39">
        <f t="shared" si="2"/>
        <v>-0.20993677348818496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3"/>
      <c r="BZ31" s="3"/>
      <c r="CA31" s="3"/>
      <c r="CB31" s="3"/>
    </row>
    <row r="32" spans="1:80" ht="13.5" customHeight="1">
      <c r="A32" s="40" t="s">
        <v>6</v>
      </c>
      <c r="B32" s="68" t="s">
        <v>41</v>
      </c>
      <c r="C32" s="70">
        <v>236.3</v>
      </c>
      <c r="D32" s="71">
        <v>342</v>
      </c>
      <c r="E32" s="63">
        <v>5972.7</v>
      </c>
      <c r="F32" s="70">
        <v>1931.4</v>
      </c>
      <c r="G32" s="70">
        <v>1883.9</v>
      </c>
      <c r="H32" s="44">
        <f t="shared" si="4"/>
        <v>6.1278392365165746E-2</v>
      </c>
      <c r="I32" s="45">
        <f>G32-F32</f>
        <v>-47.5</v>
      </c>
      <c r="J32" s="46">
        <f t="shared" ref="J32" si="24">G32/E32</f>
        <v>0.31541848745123646</v>
      </c>
      <c r="K32" s="85">
        <f>G32/F32</f>
        <v>0.97540644092368234</v>
      </c>
      <c r="L32" s="47">
        <f t="shared" ref="L32" si="25">G32-C32</f>
        <v>1647.6000000000001</v>
      </c>
      <c r="M32" s="91">
        <f t="shared" si="2"/>
        <v>6.9724925941599665</v>
      </c>
    </row>
    <row r="33" spans="1:80" ht="16.5" customHeight="1">
      <c r="A33" s="40" t="s">
        <v>7</v>
      </c>
      <c r="B33" s="68" t="s">
        <v>42</v>
      </c>
      <c r="C33" s="70">
        <v>16599.599999999999</v>
      </c>
      <c r="D33" s="71">
        <v>12957.6</v>
      </c>
      <c r="E33" s="63">
        <v>26844.799999999999</v>
      </c>
      <c r="F33" s="70">
        <v>11779.2</v>
      </c>
      <c r="G33" s="70">
        <v>9939.7000000000007</v>
      </c>
      <c r="H33" s="44">
        <f t="shared" si="4"/>
        <v>0.32331272179629383</v>
      </c>
      <c r="I33" s="45">
        <f>G33-F33</f>
        <v>-1839.5</v>
      </c>
      <c r="J33" s="46">
        <f t="shared" ref="J33" si="26">G33/E33</f>
        <v>0.37026537727977116</v>
      </c>
      <c r="K33" s="46">
        <f t="shared" ref="K33" si="27">G33/F33</f>
        <v>0.84383489540885626</v>
      </c>
      <c r="L33" s="47">
        <f t="shared" ref="L33" si="28">G33-C33</f>
        <v>-6659.8999999999978</v>
      </c>
      <c r="M33" s="48">
        <f t="shared" ref="M33" si="29">G33/C33-100%</f>
        <v>-0.40120846285452649</v>
      </c>
    </row>
    <row r="34" spans="1:80" ht="12.75" customHeight="1">
      <c r="A34" s="40" t="s">
        <v>8</v>
      </c>
      <c r="B34" s="68" t="s">
        <v>43</v>
      </c>
      <c r="C34" s="70">
        <v>2484.3000000000002</v>
      </c>
      <c r="D34" s="71">
        <v>5684.4</v>
      </c>
      <c r="E34" s="70">
        <v>8313.6</v>
      </c>
      <c r="F34" s="70">
        <v>6446.4</v>
      </c>
      <c r="G34" s="70">
        <v>3420.4</v>
      </c>
      <c r="H34" s="44">
        <f t="shared" si="4"/>
        <v>0.11125676163586863</v>
      </c>
      <c r="I34" s="45">
        <f>G34-F34</f>
        <v>-3025.9999999999995</v>
      </c>
      <c r="J34" s="46">
        <f>G34/E34</f>
        <v>0.41142224788298692</v>
      </c>
      <c r="K34" s="46">
        <f>G34/F34</f>
        <v>0.53059071729957807</v>
      </c>
      <c r="L34" s="47">
        <f>G34-C34</f>
        <v>936.09999999999991</v>
      </c>
      <c r="M34" s="48">
        <f t="shared" si="2"/>
        <v>0.37680634383931078</v>
      </c>
    </row>
    <row r="35" spans="1:80" ht="24" customHeight="1">
      <c r="A35" s="40" t="s">
        <v>9</v>
      </c>
      <c r="B35" s="68" t="s">
        <v>63</v>
      </c>
      <c r="C35" s="70">
        <v>70.400000000000006</v>
      </c>
      <c r="D35" s="71">
        <v>243.5</v>
      </c>
      <c r="E35" s="70">
        <v>271.5</v>
      </c>
      <c r="F35" s="70">
        <v>75.900000000000006</v>
      </c>
      <c r="G35" s="70">
        <v>75.8</v>
      </c>
      <c r="H35" s="44">
        <f t="shared" si="4"/>
        <v>2.4655778657463579E-3</v>
      </c>
      <c r="I35" s="45">
        <f>G35-F35</f>
        <v>-0.10000000000000853</v>
      </c>
      <c r="J35" s="46">
        <f>G35/E35</f>
        <v>0.27918968692449353</v>
      </c>
      <c r="K35" s="46">
        <f>G35/F35</f>
        <v>0.99868247694334644</v>
      </c>
      <c r="L35" s="47">
        <f>G35-C35</f>
        <v>5.3999999999999915</v>
      </c>
      <c r="M35" s="48">
        <f t="shared" si="2"/>
        <v>7.6704545454545414E-2</v>
      </c>
    </row>
    <row r="36" spans="1:80" ht="18.75" hidden="1" customHeight="1">
      <c r="A36" s="72"/>
      <c r="B36" s="73"/>
      <c r="C36" s="70">
        <f>SUM(C37:C40)</f>
        <v>116.4</v>
      </c>
      <c r="D36" s="71"/>
      <c r="E36" s="70"/>
      <c r="F36" s="70"/>
      <c r="G36" s="70"/>
      <c r="H36" s="44">
        <f t="shared" si="4"/>
        <v>0</v>
      </c>
      <c r="I36" s="74"/>
      <c r="J36" s="46">
        <f>E36/C36-100%</f>
        <v>-1</v>
      </c>
      <c r="K36" s="46" t="e">
        <f>F36/E36-100%</f>
        <v>#DIV/0!</v>
      </c>
      <c r="L36" s="75"/>
      <c r="M36" s="48">
        <f t="shared" si="2"/>
        <v>-1</v>
      </c>
    </row>
    <row r="37" spans="1:80" s="2" customFormat="1" ht="20.100000000000001" customHeight="1">
      <c r="A37" s="54" t="s">
        <v>22</v>
      </c>
      <c r="B37" s="61" t="s">
        <v>54</v>
      </c>
      <c r="C37" s="92">
        <f>SUM(C38:C40)</f>
        <v>58.2</v>
      </c>
      <c r="D37" s="34">
        <f>SUM(D38:D41)</f>
        <v>130</v>
      </c>
      <c r="E37" s="33">
        <f>SUM(E38:E41)</f>
        <v>130</v>
      </c>
      <c r="F37" s="33">
        <f>SUM(F38:F41)</f>
        <v>95.4</v>
      </c>
      <c r="G37" s="33">
        <f>SUM(G38:G41)</f>
        <v>74.2</v>
      </c>
      <c r="H37" s="35">
        <f>SUM(H38:H42)</f>
        <v>2.4135340057833739E-3</v>
      </c>
      <c r="I37" s="36">
        <f>G37-F37</f>
        <v>-21.200000000000003</v>
      </c>
      <c r="J37" s="37">
        <f>G37/E37</f>
        <v>0.57076923076923081</v>
      </c>
      <c r="K37" s="76">
        <f>G37/F37</f>
        <v>0.77777777777777779</v>
      </c>
      <c r="L37" s="38">
        <f>G37-C37</f>
        <v>16</v>
      </c>
      <c r="M37" s="39">
        <f t="shared" ref="M37" si="30">G37/C37-100%</f>
        <v>0.27491408934707895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3"/>
      <c r="BZ37" s="3"/>
      <c r="CA37" s="3"/>
      <c r="CB37" s="3"/>
    </row>
    <row r="38" spans="1:80" ht="20.100000000000001" hidden="1" customHeight="1">
      <c r="A38" s="40" t="s">
        <v>23</v>
      </c>
      <c r="B38" s="68" t="s">
        <v>75</v>
      </c>
      <c r="C38" s="70"/>
      <c r="D38" s="71"/>
      <c r="E38" s="70"/>
      <c r="F38" s="70"/>
      <c r="G38" s="70"/>
      <c r="H38" s="44">
        <f t="shared" si="4"/>
        <v>0</v>
      </c>
      <c r="I38" s="69">
        <f>E38-D38</f>
        <v>0</v>
      </c>
      <c r="J38" s="46" t="e">
        <f>E38/C38-100%</f>
        <v>#DIV/0!</v>
      </c>
      <c r="K38" s="46" t="e">
        <f>F38/E38-100%</f>
        <v>#DIV/0!</v>
      </c>
      <c r="L38" s="47">
        <f t="shared" si="23"/>
        <v>0</v>
      </c>
      <c r="M38" s="48" t="e">
        <f t="shared" si="2"/>
        <v>#DIV/0!</v>
      </c>
    </row>
    <row r="39" spans="1:80" ht="20.100000000000001" hidden="1" customHeight="1">
      <c r="A39" s="40" t="s">
        <v>24</v>
      </c>
      <c r="B39" s="68" t="s">
        <v>76</v>
      </c>
      <c r="C39" s="70"/>
      <c r="D39" s="71"/>
      <c r="E39" s="70"/>
      <c r="F39" s="70"/>
      <c r="G39" s="70"/>
      <c r="H39" s="44">
        <f t="shared" si="4"/>
        <v>0</v>
      </c>
      <c r="I39" s="69">
        <f>E39-D39</f>
        <v>0</v>
      </c>
      <c r="J39" s="46" t="e">
        <f>E39/C39-100%</f>
        <v>#DIV/0!</v>
      </c>
      <c r="K39" s="46" t="e">
        <f>F39/E39-100%</f>
        <v>#DIV/0!</v>
      </c>
      <c r="L39" s="47">
        <f t="shared" si="23"/>
        <v>0</v>
      </c>
      <c r="M39" s="48" t="e">
        <f t="shared" si="2"/>
        <v>#DIV/0!</v>
      </c>
    </row>
    <row r="40" spans="1:80" ht="12.75" customHeight="1">
      <c r="A40" s="40" t="s">
        <v>85</v>
      </c>
      <c r="B40" s="68" t="s">
        <v>44</v>
      </c>
      <c r="C40" s="70">
        <v>58.2</v>
      </c>
      <c r="D40" s="71">
        <v>130</v>
      </c>
      <c r="E40" s="70">
        <v>130</v>
      </c>
      <c r="F40" s="70">
        <v>95.4</v>
      </c>
      <c r="G40" s="70">
        <v>74.2</v>
      </c>
      <c r="H40" s="44">
        <f t="shared" si="4"/>
        <v>2.4135340057833739E-3</v>
      </c>
      <c r="I40" s="45">
        <f>G40-F40</f>
        <v>-21.200000000000003</v>
      </c>
      <c r="J40" s="46">
        <f t="shared" ref="J40" si="31">G40/E40</f>
        <v>0.57076923076923081</v>
      </c>
      <c r="K40" s="46">
        <f t="shared" ref="K40" si="32">G40/F40</f>
        <v>0.77777777777777779</v>
      </c>
      <c r="L40" s="47">
        <f t="shared" si="23"/>
        <v>16</v>
      </c>
      <c r="M40" s="48">
        <f t="shared" si="2"/>
        <v>0.27491408934707895</v>
      </c>
    </row>
    <row r="41" spans="1:80" ht="45" hidden="1" customHeight="1">
      <c r="A41" s="40" t="s">
        <v>25</v>
      </c>
      <c r="B41" s="68" t="s">
        <v>77</v>
      </c>
      <c r="C41" s="70"/>
      <c r="D41" s="71"/>
      <c r="E41" s="70"/>
      <c r="F41" s="70"/>
      <c r="G41" s="70"/>
      <c r="H41" s="44">
        <f t="shared" si="4"/>
        <v>0</v>
      </c>
      <c r="I41" s="69">
        <f>E41-D41</f>
        <v>0</v>
      </c>
      <c r="J41" s="46" t="e">
        <f>E41/C41-100%</f>
        <v>#DIV/0!</v>
      </c>
      <c r="K41" s="46" t="e">
        <f>F41/E41-100%</f>
        <v>#DIV/0!</v>
      </c>
      <c r="L41" s="47">
        <f t="shared" si="23"/>
        <v>0</v>
      </c>
      <c r="M41" s="48" t="e">
        <f t="shared" si="2"/>
        <v>#DIV/0!</v>
      </c>
    </row>
    <row r="42" spans="1:80" ht="45" hidden="1" customHeight="1">
      <c r="A42" s="72"/>
      <c r="B42" s="73"/>
      <c r="C42" s="70">
        <f>SUM(C43:C44)</f>
        <v>0</v>
      </c>
      <c r="D42" s="71"/>
      <c r="E42" s="70"/>
      <c r="F42" s="70"/>
      <c r="G42" s="70"/>
      <c r="H42" s="53">
        <f t="shared" si="4"/>
        <v>0</v>
      </c>
      <c r="I42" s="69">
        <f>E42-D42</f>
        <v>0</v>
      </c>
      <c r="J42" s="46" t="e">
        <f>E42/C42-100%</f>
        <v>#DIV/0!</v>
      </c>
      <c r="K42" s="46" t="e">
        <f>F42/E42-100%</f>
        <v>#DIV/0!</v>
      </c>
      <c r="L42" s="47">
        <f t="shared" si="23"/>
        <v>0</v>
      </c>
      <c r="M42" s="48" t="e">
        <f t="shared" si="2"/>
        <v>#DIV/0!</v>
      </c>
    </row>
    <row r="43" spans="1:80" s="2" customFormat="1" ht="20.100000000000001" hidden="1" customHeight="1">
      <c r="A43" s="54" t="s">
        <v>26</v>
      </c>
      <c r="B43" s="61" t="s">
        <v>55</v>
      </c>
      <c r="C43" s="33">
        <v>0</v>
      </c>
      <c r="D43" s="34">
        <f>SUM(D44:D45)</f>
        <v>0</v>
      </c>
      <c r="E43" s="33">
        <f>SUM(E44:E45)</f>
        <v>0</v>
      </c>
      <c r="F43" s="33">
        <f>SUM(F44:F45)</f>
        <v>0</v>
      </c>
      <c r="G43" s="33">
        <f>SUM(G44:G45)</f>
        <v>0</v>
      </c>
      <c r="H43" s="35">
        <f>SUM(H44:H46)</f>
        <v>0</v>
      </c>
      <c r="I43" s="36">
        <f>G43-F43</f>
        <v>0</v>
      </c>
      <c r="J43" s="37" t="s">
        <v>31</v>
      </c>
      <c r="K43" s="37" t="s">
        <v>31</v>
      </c>
      <c r="L43" s="38">
        <f>G43-C43</f>
        <v>0</v>
      </c>
      <c r="M43" s="39" t="e">
        <f t="shared" si="2"/>
        <v>#DIV/0!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3"/>
      <c r="BZ43" s="3"/>
      <c r="CA43" s="3"/>
      <c r="CB43" s="3"/>
    </row>
    <row r="44" spans="1:80" ht="13.5" hidden="1" customHeight="1">
      <c r="A44" s="40" t="s">
        <v>10</v>
      </c>
      <c r="B44" s="68" t="s">
        <v>45</v>
      </c>
      <c r="C44" s="70">
        <v>0</v>
      </c>
      <c r="D44" s="71" t="s">
        <v>31</v>
      </c>
      <c r="E44" s="63">
        <v>0</v>
      </c>
      <c r="F44" s="70">
        <v>0</v>
      </c>
      <c r="G44" s="70">
        <v>0</v>
      </c>
      <c r="H44" s="44">
        <f t="shared" si="4"/>
        <v>0</v>
      </c>
      <c r="I44" s="45">
        <f>G44-F44</f>
        <v>0</v>
      </c>
      <c r="J44" s="46" t="s">
        <v>31</v>
      </c>
      <c r="K44" s="46" t="s">
        <v>31</v>
      </c>
      <c r="L44" s="47">
        <f>G44-C44</f>
        <v>0</v>
      </c>
      <c r="M44" s="48" t="e">
        <f t="shared" si="2"/>
        <v>#DIV/0!</v>
      </c>
    </row>
    <row r="45" spans="1:80" ht="30" hidden="1" customHeight="1">
      <c r="A45" s="40" t="s">
        <v>78</v>
      </c>
      <c r="B45" s="68" t="s">
        <v>46</v>
      </c>
      <c r="C45" s="70"/>
      <c r="D45" s="71">
        <v>0</v>
      </c>
      <c r="E45" s="63">
        <v>0</v>
      </c>
      <c r="F45" s="70">
        <v>0</v>
      </c>
      <c r="G45" s="70">
        <v>0</v>
      </c>
      <c r="H45" s="44">
        <f t="shared" si="4"/>
        <v>0</v>
      </c>
      <c r="I45" s="45">
        <f>G45-F45</f>
        <v>0</v>
      </c>
      <c r="J45" s="46">
        <v>0</v>
      </c>
      <c r="K45" s="46">
        <v>0</v>
      </c>
      <c r="L45" s="47">
        <f>G45-C45</f>
        <v>0</v>
      </c>
      <c r="M45" s="48" t="e">
        <f t="shared" ref="M45" si="33">G45/C45-100%</f>
        <v>#DIV/0!</v>
      </c>
    </row>
    <row r="46" spans="1:80" ht="45" hidden="1" customHeight="1">
      <c r="A46" s="72"/>
      <c r="B46" s="73"/>
      <c r="C46" s="70">
        <f>SUM(C47:C50)</f>
        <v>3265.4000000000005</v>
      </c>
      <c r="D46" s="71"/>
      <c r="E46" s="70"/>
      <c r="F46" s="70"/>
      <c r="G46" s="70"/>
      <c r="H46" s="53">
        <f t="shared" si="4"/>
        <v>0</v>
      </c>
      <c r="I46" s="69">
        <f>E46-D46</f>
        <v>0</v>
      </c>
      <c r="J46" s="46">
        <f>E46/C46-100%</f>
        <v>-1</v>
      </c>
      <c r="K46" s="46" t="e">
        <f>F46/E46-100%</f>
        <v>#DIV/0!</v>
      </c>
      <c r="L46" s="47">
        <f t="shared" si="23"/>
        <v>-3265.4000000000005</v>
      </c>
      <c r="M46" s="48">
        <f t="shared" si="2"/>
        <v>-1</v>
      </c>
    </row>
    <row r="47" spans="1:80" s="2" customFormat="1" ht="17.25" customHeight="1">
      <c r="A47" s="54" t="s">
        <v>27</v>
      </c>
      <c r="B47" s="61" t="s">
        <v>56</v>
      </c>
      <c r="C47" s="92">
        <f>SUM(C48:C50)</f>
        <v>1632.7</v>
      </c>
      <c r="D47" s="34">
        <f>SUM(D48:D51)</f>
        <v>2294.8000000000002</v>
      </c>
      <c r="E47" s="33">
        <f>SUM(E48:E51)</f>
        <v>2424.8000000000002</v>
      </c>
      <c r="F47" s="33">
        <f>SUM(F48:F51)</f>
        <v>1699.9</v>
      </c>
      <c r="G47" s="33">
        <f>SUM(G48:G51)</f>
        <v>1627.7</v>
      </c>
      <c r="H47" s="35">
        <f>SUM(H48:H52)</f>
        <v>5.2944869288592968E-2</v>
      </c>
      <c r="I47" s="36">
        <f>G47-F47</f>
        <v>-72.200000000000045</v>
      </c>
      <c r="J47" s="37">
        <f>G47/E47</f>
        <v>0.67127185747278117</v>
      </c>
      <c r="K47" s="37">
        <f>G47/F47</f>
        <v>0.95752691334784401</v>
      </c>
      <c r="L47" s="38">
        <f t="shared" si="23"/>
        <v>-5</v>
      </c>
      <c r="M47" s="39">
        <f t="shared" si="2"/>
        <v>-3.0624119556562635E-3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3"/>
      <c r="BZ47" s="3"/>
      <c r="CA47" s="3"/>
      <c r="CB47" s="3"/>
    </row>
    <row r="48" spans="1:80" ht="16.5" customHeight="1">
      <c r="A48" s="40" t="s">
        <v>11</v>
      </c>
      <c r="B48" s="68" t="s">
        <v>60</v>
      </c>
      <c r="C48" s="70">
        <v>1379.4</v>
      </c>
      <c r="D48" s="71">
        <v>2144.8000000000002</v>
      </c>
      <c r="E48" s="63">
        <v>2144.8000000000002</v>
      </c>
      <c r="F48" s="70">
        <v>1429.9</v>
      </c>
      <c r="G48" s="70">
        <v>1429.9</v>
      </c>
      <c r="H48" s="44">
        <f t="shared" si="4"/>
        <v>4.6510947100669095E-2</v>
      </c>
      <c r="I48" s="45">
        <f>G48-F48</f>
        <v>0</v>
      </c>
      <c r="J48" s="46">
        <f>G48/E48</f>
        <v>0.66668220813129431</v>
      </c>
      <c r="K48" s="46">
        <f>G48/F48</f>
        <v>1</v>
      </c>
      <c r="L48" s="47">
        <f t="shared" si="23"/>
        <v>50.5</v>
      </c>
      <c r="M48" s="48">
        <f t="shared" si="2"/>
        <v>3.661012034217781E-2</v>
      </c>
    </row>
    <row r="49" spans="1:80" ht="15" customHeight="1">
      <c r="A49" s="40" t="s">
        <v>12</v>
      </c>
      <c r="B49" s="68" t="s">
        <v>47</v>
      </c>
      <c r="C49" s="70">
        <v>253.3</v>
      </c>
      <c r="D49" s="71">
        <v>150</v>
      </c>
      <c r="E49" s="63">
        <v>280</v>
      </c>
      <c r="F49" s="70">
        <v>270</v>
      </c>
      <c r="G49" s="97">
        <v>197.8</v>
      </c>
      <c r="H49" s="44">
        <f t="shared" si="4"/>
        <v>6.4339221879238734E-3</v>
      </c>
      <c r="I49" s="45">
        <f>G49-F49</f>
        <v>-72.199999999999989</v>
      </c>
      <c r="J49" s="46">
        <f>G49/E49</f>
        <v>0.70642857142857152</v>
      </c>
      <c r="K49" s="46">
        <f>G49/F49</f>
        <v>0.73259259259259268</v>
      </c>
      <c r="L49" s="47">
        <f t="shared" si="23"/>
        <v>-55.5</v>
      </c>
      <c r="M49" s="48">
        <f t="shared" si="2"/>
        <v>-0.21910777733912357</v>
      </c>
    </row>
    <row r="50" spans="1:80" ht="20.100000000000001" hidden="1" customHeight="1">
      <c r="A50" s="40" t="s">
        <v>28</v>
      </c>
      <c r="B50" s="68" t="s">
        <v>66</v>
      </c>
      <c r="C50" s="70">
        <v>0</v>
      </c>
      <c r="D50" s="71">
        <v>0</v>
      </c>
      <c r="E50" s="70">
        <v>0</v>
      </c>
      <c r="F50" s="70">
        <v>0</v>
      </c>
      <c r="G50" s="70">
        <v>0</v>
      </c>
      <c r="H50" s="44">
        <f t="shared" si="4"/>
        <v>0</v>
      </c>
      <c r="I50" s="69">
        <f>E50-D50</f>
        <v>0</v>
      </c>
      <c r="J50" s="46" t="e">
        <f t="shared" ref="J50:J51" si="34">G50/E50</f>
        <v>#DIV/0!</v>
      </c>
      <c r="K50" s="46" t="e">
        <f t="shared" ref="K50:K54" si="35">G50/F50</f>
        <v>#DIV/0!</v>
      </c>
      <c r="L50" s="47">
        <f t="shared" si="23"/>
        <v>0</v>
      </c>
      <c r="M50" s="48" t="e">
        <f t="shared" si="2"/>
        <v>#DIV/0!</v>
      </c>
    </row>
    <row r="51" spans="1:80" ht="20.100000000000001" hidden="1" customHeight="1">
      <c r="A51" s="40" t="s">
        <v>79</v>
      </c>
      <c r="B51" s="68" t="s">
        <v>80</v>
      </c>
      <c r="C51" s="70"/>
      <c r="D51" s="71">
        <v>0</v>
      </c>
      <c r="E51" s="70">
        <v>0</v>
      </c>
      <c r="F51" s="70">
        <v>0</v>
      </c>
      <c r="G51" s="70">
        <v>0</v>
      </c>
      <c r="H51" s="44">
        <f t="shared" si="4"/>
        <v>0</v>
      </c>
      <c r="I51" s="69">
        <f>E51-D51</f>
        <v>0</v>
      </c>
      <c r="J51" s="46" t="e">
        <f t="shared" si="34"/>
        <v>#DIV/0!</v>
      </c>
      <c r="K51" s="46" t="s">
        <v>31</v>
      </c>
      <c r="L51" s="47">
        <f t="shared" si="23"/>
        <v>0</v>
      </c>
      <c r="M51" s="48" t="s">
        <v>31</v>
      </c>
    </row>
    <row r="52" spans="1:80" ht="20.100000000000001" hidden="1" customHeight="1">
      <c r="A52" s="40"/>
      <c r="B52" s="68"/>
      <c r="C52" s="70">
        <f t="shared" ref="C52" si="36">C53</f>
        <v>322.7</v>
      </c>
      <c r="D52" s="71"/>
      <c r="E52" s="70"/>
      <c r="F52" s="70"/>
      <c r="G52" s="70"/>
      <c r="H52" s="53">
        <f t="shared" si="4"/>
        <v>0</v>
      </c>
      <c r="I52" s="69">
        <f>E52-D52</f>
        <v>0</v>
      </c>
      <c r="J52" s="46">
        <f>E52/C52-100%</f>
        <v>-1</v>
      </c>
      <c r="K52" s="46" t="e">
        <f t="shared" si="35"/>
        <v>#DIV/0!</v>
      </c>
      <c r="L52" s="47">
        <f t="shared" si="23"/>
        <v>-322.7</v>
      </c>
      <c r="M52" s="48">
        <f t="shared" si="2"/>
        <v>-1</v>
      </c>
    </row>
    <row r="53" spans="1:80" s="2" customFormat="1" ht="18" customHeight="1">
      <c r="A53" s="54" t="s">
        <v>29</v>
      </c>
      <c r="B53" s="61" t="s">
        <v>57</v>
      </c>
      <c r="C53" s="33">
        <f>C54</f>
        <v>322.7</v>
      </c>
      <c r="D53" s="34">
        <f t="shared" ref="D53:G53" si="37">D54</f>
        <v>428.3</v>
      </c>
      <c r="E53" s="33">
        <f t="shared" si="37"/>
        <v>113.3</v>
      </c>
      <c r="F53" s="33">
        <f t="shared" si="37"/>
        <v>104.3</v>
      </c>
      <c r="G53" s="33">
        <f t="shared" si="37"/>
        <v>104.2</v>
      </c>
      <c r="H53" s="35">
        <f>SUM(H54:H54)</f>
        <v>3.3893563800893203E-3</v>
      </c>
      <c r="I53" s="36">
        <f>G53-F53</f>
        <v>-9.9999999999994316E-2</v>
      </c>
      <c r="J53" s="37">
        <f>G53/E53</f>
        <v>0.9196822594880848</v>
      </c>
      <c r="K53" s="76">
        <f t="shared" si="35"/>
        <v>0.99904122722914679</v>
      </c>
      <c r="L53" s="38">
        <f t="shared" si="23"/>
        <v>-218.5</v>
      </c>
      <c r="M53" s="89">
        <f t="shared" si="2"/>
        <v>-0.67709947319491781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3"/>
      <c r="BZ53" s="3"/>
      <c r="CA53" s="3"/>
      <c r="CB53" s="3"/>
    </row>
    <row r="54" spans="1:80" ht="12.75" customHeight="1" thickBot="1">
      <c r="A54" s="77" t="s">
        <v>13</v>
      </c>
      <c r="B54" s="78" t="s">
        <v>48</v>
      </c>
      <c r="C54" s="79">
        <v>322.7</v>
      </c>
      <c r="D54" s="80">
        <v>428.3</v>
      </c>
      <c r="E54" s="79">
        <v>113.3</v>
      </c>
      <c r="F54" s="79">
        <v>104.3</v>
      </c>
      <c r="G54" s="120">
        <v>104.2</v>
      </c>
      <c r="H54" s="81">
        <f t="shared" si="4"/>
        <v>3.3893563800893203E-3</v>
      </c>
      <c r="I54" s="82">
        <f>G54-F54</f>
        <v>-9.9999999999994316E-2</v>
      </c>
      <c r="J54" s="83">
        <f>G54/E54</f>
        <v>0.9196822594880848</v>
      </c>
      <c r="K54" s="83">
        <f t="shared" si="35"/>
        <v>0.99904122722914679</v>
      </c>
      <c r="L54" s="84">
        <f t="shared" si="23"/>
        <v>-218.5</v>
      </c>
      <c r="M54" s="90">
        <f t="shared" si="2"/>
        <v>-0.67709947319491781</v>
      </c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2020-10-08T08:55:12Z</cp:lastPrinted>
  <dcterms:created xsi:type="dcterms:W3CDTF">2013-01-22T05:32:31Z</dcterms:created>
  <dcterms:modified xsi:type="dcterms:W3CDTF">2020-10-12T12:27:15Z</dcterms:modified>
</cp:coreProperties>
</file>