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125" yWindow="-15" windowWidth="19335" windowHeight="11040" tabRatio="964"/>
  </bookViews>
  <sheets>
    <sheet name="Приложение 1 доходы" sheetId="1" r:id="rId1"/>
  </sheets>
  <definedNames>
    <definedName name="_xlnm.Print_Area" localSheetId="0">'Приложение 1 доходы'!$A$1:$L$32</definedName>
  </definedNames>
  <calcPr calcId="124519"/>
</workbook>
</file>

<file path=xl/calcChain.xml><?xml version="1.0" encoding="utf-8"?>
<calcChain xmlns="http://schemas.openxmlformats.org/spreadsheetml/2006/main">
  <c r="B16" i="1"/>
  <c r="E16"/>
  <c r="F16"/>
  <c r="H22"/>
  <c r="K22"/>
  <c r="J21"/>
  <c r="I21"/>
  <c r="I17"/>
  <c r="L29"/>
  <c r="K29"/>
  <c r="J29"/>
  <c r="I29"/>
  <c r="K19"/>
  <c r="K18"/>
  <c r="J19"/>
  <c r="I19"/>
  <c r="I18"/>
  <c r="L10"/>
  <c r="L9"/>
  <c r="L8"/>
  <c r="K9"/>
  <c r="J9"/>
  <c r="I9"/>
  <c r="H29"/>
  <c r="H19"/>
  <c r="H18"/>
  <c r="H9"/>
  <c r="I26" l="1"/>
  <c r="L21"/>
  <c r="L17"/>
  <c r="L14"/>
  <c r="L15"/>
  <c r="L11"/>
  <c r="D6" l="1"/>
  <c r="L30" l="1"/>
  <c r="J17"/>
  <c r="J20"/>
  <c r="J14"/>
  <c r="J15"/>
  <c r="J11"/>
  <c r="J8"/>
  <c r="I8"/>
  <c r="K21"/>
  <c r="H21"/>
  <c r="C6"/>
  <c r="B24"/>
  <c r="B6"/>
  <c r="B23" l="1"/>
  <c r="B32" s="1"/>
  <c r="L27" l="1"/>
  <c r="L28"/>
  <c r="F24"/>
  <c r="F6"/>
  <c r="L6" s="1"/>
  <c r="L12"/>
  <c r="L13"/>
  <c r="K8"/>
  <c r="K10"/>
  <c r="K11"/>
  <c r="K12"/>
  <c r="K13"/>
  <c r="J10"/>
  <c r="J12"/>
  <c r="J13"/>
  <c r="I10"/>
  <c r="I11"/>
  <c r="I12"/>
  <c r="I13"/>
  <c r="H8" l="1"/>
  <c r="H20"/>
  <c r="L31"/>
  <c r="K17"/>
  <c r="K20"/>
  <c r="K30"/>
  <c r="K31"/>
  <c r="I20"/>
  <c r="C24"/>
  <c r="D24"/>
  <c r="E24"/>
  <c r="H31"/>
  <c r="L16" l="1"/>
  <c r="G14"/>
  <c r="G15"/>
  <c r="K26"/>
  <c r="H17"/>
  <c r="C16" l="1"/>
  <c r="I27"/>
  <c r="H30"/>
  <c r="H27"/>
  <c r="H28"/>
  <c r="H26"/>
  <c r="H25"/>
  <c r="H11"/>
  <c r="H12"/>
  <c r="H13"/>
  <c r="H10"/>
  <c r="H7"/>
  <c r="J28"/>
  <c r="J27"/>
  <c r="J25"/>
  <c r="J7"/>
  <c r="I7"/>
  <c r="I28"/>
  <c r="I25"/>
  <c r="E6"/>
  <c r="K7"/>
  <c r="L7"/>
  <c r="K14"/>
  <c r="K15"/>
  <c r="K25"/>
  <c r="L25"/>
  <c r="K27"/>
  <c r="K28"/>
  <c r="I14"/>
  <c r="D16"/>
  <c r="J16"/>
  <c r="I16" l="1"/>
  <c r="K16"/>
  <c r="F23"/>
  <c r="F32" s="1"/>
  <c r="G22" s="1"/>
  <c r="C23"/>
  <c r="L24"/>
  <c r="I24"/>
  <c r="H24"/>
  <c r="J24"/>
  <c r="H16"/>
  <c r="E23"/>
  <c r="D23"/>
  <c r="D32" s="1"/>
  <c r="I6"/>
  <c r="J6"/>
  <c r="H6"/>
  <c r="K24"/>
  <c r="K6"/>
  <c r="G19" l="1"/>
  <c r="G9"/>
  <c r="G18"/>
  <c r="G29"/>
  <c r="G21"/>
  <c r="G7"/>
  <c r="G30"/>
  <c r="G28"/>
  <c r="G6"/>
  <c r="G8"/>
  <c r="G10"/>
  <c r="G17"/>
  <c r="G13"/>
  <c r="G27"/>
  <c r="G20"/>
  <c r="G12"/>
  <c r="G11"/>
  <c r="G26"/>
  <c r="G31"/>
  <c r="G25"/>
  <c r="H23"/>
  <c r="L23"/>
  <c r="E32"/>
  <c r="H32" s="1"/>
  <c r="I23"/>
  <c r="J23"/>
  <c r="I32"/>
  <c r="K32"/>
  <c r="K23"/>
  <c r="G16" l="1"/>
  <c r="G24"/>
  <c r="J32"/>
  <c r="L32"/>
  <c r="G23" l="1"/>
  <c r="G32" s="1"/>
  <c r="C32" l="1"/>
</calcChain>
</file>

<file path=xl/sharedStrings.xml><?xml version="1.0" encoding="utf-8"?>
<sst xmlns="http://schemas.openxmlformats.org/spreadsheetml/2006/main" count="44" uniqueCount="43">
  <si>
    <t>Налог на доходы физических лиц</t>
  </si>
  <si>
    <t>Единый сельскохозяйственный налог</t>
  </si>
  <si>
    <t>Земельный налог</t>
  </si>
  <si>
    <t>Безвозмездные поступления</t>
  </si>
  <si>
    <t>ВСЕГО ДОХОДОВ</t>
  </si>
  <si>
    <t>сумма</t>
  </si>
  <si>
    <t>Налоговые доходы</t>
  </si>
  <si>
    <t>Неналоговые доходы</t>
  </si>
  <si>
    <t>Государственная пошлина</t>
  </si>
  <si>
    <t>Всего налоговых и неналоговых доходов</t>
  </si>
  <si>
    <t>Дотации</t>
  </si>
  <si>
    <t>Субсидии</t>
  </si>
  <si>
    <t>Субвенции</t>
  </si>
  <si>
    <t>Иные межбюджетные трансферты</t>
  </si>
  <si>
    <t>Налог на имущество физических лиц</t>
  </si>
  <si>
    <t>Задолженность и перерасчеты по отмененным налогам, сборам и иным обязательным платежам</t>
  </si>
  <si>
    <t>СРАВНИТЕЛЬНАЯ ТАБЛИЦА ПО ДОХОДАМ  МЕСТНОГО БЮДЖЕТА</t>
  </si>
  <si>
    <t>Возврат остатков субсидий, субвенций и иных межбюджетных трансфертов, имеющих целевое назначение прошлых лет из бюджетов поселений</t>
  </si>
  <si>
    <t>Наименование показателя</t>
  </si>
  <si>
    <t>Доля в сумме доходов, %</t>
  </si>
  <si>
    <t>темп прироста</t>
  </si>
  <si>
    <t>(тыс.рублей)</t>
  </si>
  <si>
    <t>Доходы от уплаты акцизов</t>
  </si>
  <si>
    <t xml:space="preserve">Доходы бюджетов поселений от возврата остатка субсидий,  субвенций и иных межбюджетных трансфертов, имеющих целевое назначение пр. лет </t>
  </si>
  <si>
    <t>Прочие доходы от компенсации затрат бюджетов сельских поселений</t>
  </si>
  <si>
    <t xml:space="preserve">Доходы, поступающие в порядке возмещения расходов, понесенных в связи с эксплуатацией имущества сельских поселений </t>
  </si>
  <si>
    <t>Доходы, получаемые в виде арендной платы, а также средства  от продажи права на заключение договоров аренды за земли, находящиеся в собственности сельских поселений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</si>
  <si>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</si>
  <si>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Налог, взымаемый в связи с применением упрощенной системы налогообложения</t>
  </si>
  <si>
    <t xml:space="preserve">Уточненные бюджетные назначения, утвержденные на отчетную дату                    </t>
  </si>
  <si>
    <t>Прочие безвозмездные поступления в бюджеты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</si>
  <si>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</si>
  <si>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Денежные взыскания (штрафы) за нарушение зак-ва РФ о контрактной системе в сфере закупок, работ, услуг для обеспечения государственных и  муниципальных нужд для нужд сельских поселений</t>
  </si>
  <si>
    <t>Бюджетные назначения на 2020 год  (решение от 27.12.2019 №2)</t>
  </si>
  <si>
    <t>на 2020 год, %</t>
  </si>
  <si>
    <t>на 1 квартал 2020 года, %</t>
  </si>
  <si>
    <t>ПРИЛОЖЕНИЕ № 1 к пояснительной записке  за 1 полугодие 2020 года</t>
  </si>
  <si>
    <t>Показатели кассового исполнения за 1 полугодие 2019 года</t>
  </si>
  <si>
    <t xml:space="preserve">Показатели кассового исполнения за 1 полугодие 2020 года                      </t>
  </si>
  <si>
    <t xml:space="preserve">Отклонение  показателей  исполнения бюджета за 1 полугодие 2020 года относительно уточненных бюджетных назначений на               1 полугодие 2020 года, тыс.руб.  </t>
  </si>
  <si>
    <t>Исполнение бюджета за      1 полугодие 2020  года относительно уточненных бюджетных назначений</t>
  </si>
  <si>
    <t>Отклонение  показателей  исполнения бюджета за              1 полугодие 2020 года относительно 1 полугодия            2019 года</t>
  </si>
  <si>
    <t>Уточненые бюджетные назначения на 2020 год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</si>
</sst>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#,##0.0"/>
    <numFmt numFmtId="166" formatCode="#,##0.0_р_."/>
    <numFmt numFmtId="167" formatCode="0.0%"/>
    <numFmt numFmtId="168" formatCode="_-* #,##0.0_р_._-;\-* #,##0.0_р_._-;_-* &quot;-&quot;??_р_._-;_-@_-"/>
    <numFmt numFmtId="169" formatCode="0.0"/>
  </numFmts>
  <fonts count="8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4">
    <xf numFmtId="0" fontId="0" fillId="0" borderId="0" xfId="0"/>
    <xf numFmtId="166" fontId="2" fillId="0" borderId="0" xfId="0" applyNumberFormat="1" applyFont="1" applyBorder="1" applyAlignment="1">
      <alignment horizontal="center" wrapText="1"/>
    </xf>
    <xf numFmtId="166" fontId="3" fillId="0" borderId="0" xfId="0" applyNumberFormat="1" applyFont="1" applyBorder="1" applyAlignment="1">
      <alignment horizontal="right" wrapText="1"/>
    </xf>
    <xf numFmtId="167" fontId="3" fillId="0" borderId="0" xfId="0" applyNumberFormat="1" applyFont="1" applyBorder="1" applyAlignment="1">
      <alignment horizontal="right" wrapText="1"/>
    </xf>
    <xf numFmtId="0" fontId="3" fillId="0" borderId="0" xfId="0" applyFont="1"/>
    <xf numFmtId="0" fontId="3" fillId="0" borderId="0" xfId="0" applyFont="1" applyFill="1"/>
    <xf numFmtId="166" fontId="3" fillId="0" borderId="0" xfId="0" applyNumberFormat="1" applyFont="1"/>
    <xf numFmtId="167" fontId="3" fillId="0" borderId="0" xfId="0" applyNumberFormat="1" applyFont="1"/>
    <xf numFmtId="167" fontId="3" fillId="0" borderId="0" xfId="1" applyNumberFormat="1" applyFont="1"/>
    <xf numFmtId="168" fontId="3" fillId="0" borderId="0" xfId="2" applyNumberFormat="1" applyFont="1"/>
    <xf numFmtId="0" fontId="2" fillId="0" borderId="0" xfId="0" applyFont="1" applyBorder="1" applyAlignment="1">
      <alignment horizontal="center" wrapText="1"/>
    </xf>
    <xf numFmtId="168" fontId="2" fillId="0" borderId="0" xfId="2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Fill="1"/>
    <xf numFmtId="0" fontId="4" fillId="0" borderId="0" xfId="0" applyFont="1" applyFill="1"/>
    <xf numFmtId="0" fontId="3" fillId="0" borderId="0" xfId="0" applyFont="1" applyBorder="1"/>
    <xf numFmtId="168" fontId="3" fillId="0" borderId="0" xfId="2" applyNumberFormat="1" applyFont="1" applyBorder="1"/>
    <xf numFmtId="166" fontId="3" fillId="0" borderId="0" xfId="0" applyNumberFormat="1" applyFont="1" applyBorder="1"/>
    <xf numFmtId="167" fontId="3" fillId="0" borderId="0" xfId="0" applyNumberFormat="1" applyFont="1" applyBorder="1"/>
    <xf numFmtId="166" fontId="2" fillId="0" borderId="0" xfId="0" applyNumberFormat="1" applyFont="1" applyBorder="1" applyAlignment="1">
      <alignment horizontal="center"/>
    </xf>
    <xf numFmtId="167" fontId="3" fillId="0" borderId="0" xfId="1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166" fontId="3" fillId="0" borderId="7" xfId="0" applyNumberFormat="1" applyFont="1" applyFill="1" applyBorder="1" applyAlignment="1">
      <alignment horizontal="right" vertical="center"/>
    </xf>
    <xf numFmtId="167" fontId="3" fillId="0" borderId="7" xfId="0" applyNumberFormat="1" applyFont="1" applyFill="1" applyBorder="1" applyAlignment="1">
      <alignment horizontal="right" vertical="center"/>
    </xf>
    <xf numFmtId="166" fontId="2" fillId="2" borderId="4" xfId="0" applyNumberFormat="1" applyFont="1" applyFill="1" applyBorder="1" applyAlignment="1">
      <alignment horizontal="right" vertical="center"/>
    </xf>
    <xf numFmtId="167" fontId="3" fillId="0" borderId="7" xfId="1" applyNumberFormat="1" applyFont="1" applyFill="1" applyBorder="1" applyAlignment="1">
      <alignment horizontal="right" vertical="center"/>
    </xf>
    <xf numFmtId="166" fontId="3" fillId="0" borderId="10" xfId="0" applyNumberFormat="1" applyFont="1" applyFill="1" applyBorder="1" applyAlignment="1">
      <alignment horizontal="right" vertical="center"/>
    </xf>
    <xf numFmtId="167" fontId="3" fillId="0" borderId="10" xfId="0" applyNumberFormat="1" applyFont="1" applyFill="1" applyBorder="1" applyAlignment="1">
      <alignment horizontal="right" vertical="center"/>
    </xf>
    <xf numFmtId="167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10" xfId="0" applyNumberFormat="1" applyFont="1" applyFill="1" applyBorder="1" applyAlignment="1">
      <alignment horizontal="right" vertical="center"/>
    </xf>
    <xf numFmtId="167" fontId="2" fillId="2" borderId="4" xfId="0" applyNumberFormat="1" applyFont="1" applyFill="1" applyBorder="1" applyAlignment="1">
      <alignment horizontal="right" vertical="center"/>
    </xf>
    <xf numFmtId="167" fontId="2" fillId="2" borderId="4" xfId="1" applyNumberFormat="1" applyFont="1" applyFill="1" applyBorder="1" applyAlignment="1">
      <alignment horizontal="right" vertical="center"/>
    </xf>
    <xf numFmtId="165" fontId="3" fillId="0" borderId="13" xfId="0" applyNumberFormat="1" applyFont="1" applyFill="1" applyBorder="1" applyAlignment="1">
      <alignment horizontal="right" vertical="center"/>
    </xf>
    <xf numFmtId="167" fontId="3" fillId="0" borderId="10" xfId="1" applyNumberFormat="1" applyFont="1" applyFill="1" applyBorder="1" applyAlignment="1">
      <alignment horizontal="right" vertical="center"/>
    </xf>
    <xf numFmtId="165" fontId="3" fillId="0" borderId="18" xfId="0" applyNumberFormat="1" applyFont="1" applyFill="1" applyBorder="1" applyAlignment="1">
      <alignment horizontal="right" vertical="center"/>
    </xf>
    <xf numFmtId="165" fontId="3" fillId="0" borderId="14" xfId="0" applyNumberFormat="1" applyFont="1" applyFill="1" applyBorder="1" applyAlignment="1">
      <alignment horizontal="right" vertical="center"/>
    </xf>
    <xf numFmtId="166" fontId="3" fillId="0" borderId="14" xfId="0" applyNumberFormat="1" applyFont="1" applyFill="1" applyBorder="1" applyAlignment="1">
      <alignment horizontal="right" vertical="center"/>
    </xf>
    <xf numFmtId="167" fontId="3" fillId="0" borderId="15" xfId="1" applyNumberFormat="1" applyFont="1" applyFill="1" applyBorder="1" applyAlignment="1">
      <alignment horizontal="right" vertical="center"/>
    </xf>
    <xf numFmtId="166" fontId="3" fillId="0" borderId="15" xfId="0" applyNumberFormat="1" applyFont="1" applyFill="1" applyBorder="1" applyAlignment="1">
      <alignment horizontal="right" vertical="center"/>
    </xf>
    <xf numFmtId="165" fontId="3" fillId="0" borderId="19" xfId="0" applyNumberFormat="1" applyFont="1" applyFill="1" applyBorder="1" applyAlignment="1">
      <alignment horizontal="right" vertical="center"/>
    </xf>
    <xf numFmtId="167" fontId="3" fillId="0" borderId="14" xfId="1" applyNumberFormat="1" applyFont="1" applyFill="1" applyBorder="1" applyAlignment="1">
      <alignment horizontal="right" vertical="center"/>
    </xf>
    <xf numFmtId="165" fontId="3" fillId="0" borderId="9" xfId="0" applyNumberFormat="1" applyFont="1" applyFill="1" applyBorder="1" applyAlignment="1">
      <alignment horizontal="right" vertical="center"/>
    </xf>
    <xf numFmtId="165" fontId="4" fillId="4" borderId="22" xfId="2" applyNumberFormat="1" applyFont="1" applyFill="1" applyBorder="1" applyAlignment="1">
      <alignment horizontal="right" vertical="center"/>
    </xf>
    <xf numFmtId="167" fontId="3" fillId="0" borderId="20" xfId="1" applyNumberFormat="1" applyFont="1" applyFill="1" applyBorder="1" applyAlignment="1">
      <alignment horizontal="right" vertical="center"/>
    </xf>
    <xf numFmtId="167" fontId="3" fillId="0" borderId="21" xfId="1" applyNumberFormat="1" applyFont="1" applyFill="1" applyBorder="1" applyAlignment="1">
      <alignment horizontal="right" vertical="center"/>
    </xf>
    <xf numFmtId="166" fontId="2" fillId="2" borderId="4" xfId="2" applyNumberFormat="1" applyFont="1" applyFill="1" applyBorder="1" applyAlignment="1">
      <alignment horizontal="right" vertical="center"/>
    </xf>
    <xf numFmtId="165" fontId="4" fillId="3" borderId="22" xfId="0" applyNumberFormat="1" applyFont="1" applyFill="1" applyBorder="1" applyAlignment="1">
      <alignment horizontal="right" vertical="center"/>
    </xf>
    <xf numFmtId="167" fontId="4" fillId="3" borderId="22" xfId="1" applyNumberFormat="1" applyFont="1" applyFill="1" applyBorder="1" applyAlignment="1">
      <alignment horizontal="right" vertical="center"/>
    </xf>
    <xf numFmtId="166" fontId="4" fillId="3" borderId="22" xfId="0" applyNumberFormat="1" applyFont="1" applyFill="1" applyBorder="1" applyAlignment="1">
      <alignment horizontal="right" vertical="center"/>
    </xf>
    <xf numFmtId="167" fontId="4" fillId="3" borderId="23" xfId="1" applyNumberFormat="1" applyFont="1" applyFill="1" applyBorder="1" applyAlignment="1">
      <alignment horizontal="right" vertical="center"/>
    </xf>
    <xf numFmtId="165" fontId="3" fillId="0" borderId="25" xfId="0" applyNumberFormat="1" applyFont="1" applyFill="1" applyBorder="1" applyAlignment="1">
      <alignment horizontal="right" vertical="center"/>
    </xf>
    <xf numFmtId="165" fontId="3" fillId="0" borderId="15" xfId="0" applyNumberFormat="1" applyFont="1" applyFill="1" applyBorder="1" applyAlignment="1">
      <alignment horizontal="right" vertical="center"/>
    </xf>
    <xf numFmtId="165" fontId="3" fillId="0" borderId="10" xfId="0" applyNumberFormat="1" applyFont="1" applyBorder="1" applyAlignment="1">
      <alignment horizontal="right" vertical="center"/>
    </xf>
    <xf numFmtId="167" fontId="3" fillId="0" borderId="10" xfId="0" applyNumberFormat="1" applyFont="1" applyBorder="1" applyAlignment="1">
      <alignment horizontal="right" vertical="center"/>
    </xf>
    <xf numFmtId="167" fontId="6" fillId="0" borderId="9" xfId="1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right" vertical="center"/>
    </xf>
    <xf numFmtId="167" fontId="3" fillId="0" borderId="15" xfId="0" applyNumberFormat="1" applyFont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7" fontId="3" fillId="0" borderId="26" xfId="1" applyNumberFormat="1" applyFont="1" applyFill="1" applyBorder="1" applyAlignment="1">
      <alignment horizontal="right" vertical="center"/>
    </xf>
    <xf numFmtId="165" fontId="3" fillId="5" borderId="7" xfId="0" applyNumberFormat="1" applyFont="1" applyFill="1" applyBorder="1" applyAlignment="1">
      <alignment horizontal="right" vertical="center"/>
    </xf>
    <xf numFmtId="167" fontId="3" fillId="0" borderId="9" xfId="0" applyNumberFormat="1" applyFont="1" applyFill="1" applyBorder="1" applyAlignment="1">
      <alignment horizontal="right" vertical="center"/>
    </xf>
    <xf numFmtId="0" fontId="4" fillId="4" borderId="27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165" fontId="4" fillId="3" borderId="4" xfId="2" applyNumberFormat="1" applyFont="1" applyFill="1" applyBorder="1" applyAlignment="1">
      <alignment horizontal="right" vertical="center"/>
    </xf>
    <xf numFmtId="165" fontId="4" fillId="3" borderId="4" xfId="0" applyNumberFormat="1" applyFont="1" applyFill="1" applyBorder="1" applyAlignment="1">
      <alignment horizontal="right" vertical="center"/>
    </xf>
    <xf numFmtId="167" fontId="4" fillId="3" borderId="4" xfId="0" applyNumberFormat="1" applyFont="1" applyFill="1" applyBorder="1" applyAlignment="1">
      <alignment horizontal="right" vertical="center"/>
    </xf>
    <xf numFmtId="167" fontId="4" fillId="3" borderId="4" xfId="1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167" fontId="4" fillId="3" borderId="6" xfId="1" applyNumberFormat="1" applyFont="1" applyFill="1" applyBorder="1" applyAlignment="1">
      <alignment horizontal="right" vertical="center"/>
    </xf>
    <xf numFmtId="167" fontId="3" fillId="0" borderId="14" xfId="0" applyNumberFormat="1" applyFont="1" applyFill="1" applyBorder="1" applyAlignment="1">
      <alignment horizontal="right" vertical="center"/>
    </xf>
    <xf numFmtId="165" fontId="4" fillId="4" borderId="4" xfId="2" applyNumberFormat="1" applyFont="1" applyFill="1" applyBorder="1" applyAlignment="1">
      <alignment horizontal="right" vertical="center"/>
    </xf>
    <xf numFmtId="167" fontId="4" fillId="6" borderId="4" xfId="1" applyNumberFormat="1" applyFont="1" applyFill="1" applyBorder="1" applyAlignment="1">
      <alignment horizontal="right" vertical="center"/>
    </xf>
    <xf numFmtId="166" fontId="4" fillId="4" borderId="4" xfId="0" applyNumberFormat="1" applyFont="1" applyFill="1" applyBorder="1" applyAlignment="1">
      <alignment horizontal="right" vertical="center"/>
    </xf>
    <xf numFmtId="167" fontId="4" fillId="6" borderId="6" xfId="1" applyNumberFormat="1" applyFont="1" applyFill="1" applyBorder="1" applyAlignment="1">
      <alignment horizontal="right" vertical="center"/>
    </xf>
    <xf numFmtId="165" fontId="3" fillId="0" borderId="30" xfId="0" applyNumberFormat="1" applyFont="1" applyFill="1" applyBorder="1" applyAlignment="1">
      <alignment horizontal="right" vertical="center"/>
    </xf>
    <xf numFmtId="165" fontId="3" fillId="0" borderId="31" xfId="0" applyNumberFormat="1" applyFont="1" applyFill="1" applyBorder="1" applyAlignment="1">
      <alignment horizontal="right" vertical="center"/>
    </xf>
    <xf numFmtId="165" fontId="3" fillId="5" borderId="31" xfId="0" applyNumberFormat="1" applyFont="1" applyFill="1" applyBorder="1" applyAlignment="1">
      <alignment horizontal="right" vertical="center"/>
    </xf>
    <xf numFmtId="166" fontId="3" fillId="0" borderId="18" xfId="0" applyNumberFormat="1" applyFont="1" applyFill="1" applyBorder="1" applyAlignment="1">
      <alignment horizontal="right" vertical="center"/>
    </xf>
    <xf numFmtId="167" fontId="4" fillId="6" borderId="29" xfId="0" applyNumberFormat="1" applyFont="1" applyFill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5" fontId="3" fillId="0" borderId="31" xfId="0" applyNumberFormat="1" applyFont="1" applyBorder="1" applyAlignment="1">
      <alignment horizontal="right" vertical="center"/>
    </xf>
    <xf numFmtId="165" fontId="3" fillId="0" borderId="32" xfId="0" applyNumberFormat="1" applyFont="1" applyFill="1" applyBorder="1" applyAlignment="1">
      <alignment horizontal="right" vertical="center"/>
    </xf>
    <xf numFmtId="165" fontId="3" fillId="0" borderId="33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7" fontId="2" fillId="2" borderId="6" xfId="1" applyNumberFormat="1" applyFont="1" applyFill="1" applyBorder="1" applyAlignment="1">
      <alignment horizontal="right" vertical="center"/>
    </xf>
    <xf numFmtId="167" fontId="3" fillId="7" borderId="14" xfId="1" applyNumberFormat="1" applyFont="1" applyFill="1" applyBorder="1" applyAlignment="1">
      <alignment horizontal="right" vertical="center"/>
    </xf>
    <xf numFmtId="167" fontId="4" fillId="8" borderId="14" xfId="0" applyNumberFormat="1" applyFont="1" applyFill="1" applyBorder="1" applyAlignment="1">
      <alignment horizontal="right" vertical="center"/>
    </xf>
    <xf numFmtId="167" fontId="4" fillId="8" borderId="14" xfId="1" applyNumberFormat="1" applyFont="1" applyFill="1" applyBorder="1" applyAlignment="1">
      <alignment horizontal="right" vertical="center"/>
    </xf>
    <xf numFmtId="167" fontId="4" fillId="8" borderId="26" xfId="1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169" fontId="3" fillId="0" borderId="14" xfId="0" applyNumberFormat="1" applyFont="1" applyFill="1" applyBorder="1" applyAlignment="1">
      <alignment horizontal="right" vertical="center"/>
    </xf>
    <xf numFmtId="165" fontId="3" fillId="0" borderId="35" xfId="0" applyNumberFormat="1" applyFont="1" applyFill="1" applyBorder="1" applyAlignment="1">
      <alignment horizontal="right" vertical="center"/>
    </xf>
    <xf numFmtId="165" fontId="3" fillId="0" borderId="4" xfId="0" applyNumberFormat="1" applyFont="1" applyFill="1" applyBorder="1" applyAlignment="1">
      <alignment horizontal="right" vertical="center"/>
    </xf>
    <xf numFmtId="167" fontId="3" fillId="0" borderId="4" xfId="0" applyNumberFormat="1" applyFont="1" applyFill="1" applyBorder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167" fontId="3" fillId="0" borderId="4" xfId="1" applyNumberFormat="1" applyFont="1" applyFill="1" applyBorder="1" applyAlignment="1">
      <alignment horizontal="right" vertical="center"/>
    </xf>
    <xf numFmtId="167" fontId="3" fillId="7" borderId="4" xfId="1" applyNumberFormat="1" applyFont="1" applyFill="1" applyBorder="1" applyAlignment="1">
      <alignment horizontal="right" vertical="center"/>
    </xf>
    <xf numFmtId="166" fontId="3" fillId="0" borderId="4" xfId="0" applyNumberFormat="1" applyFont="1" applyFill="1" applyBorder="1" applyAlignment="1">
      <alignment horizontal="right" vertical="center"/>
    </xf>
    <xf numFmtId="167" fontId="3" fillId="0" borderId="6" xfId="1" applyNumberFormat="1" applyFont="1" applyFill="1" applyBorder="1" applyAlignment="1">
      <alignment horizontal="right" vertical="center"/>
    </xf>
    <xf numFmtId="166" fontId="6" fillId="0" borderId="9" xfId="0" applyNumberFormat="1" applyFont="1" applyBorder="1" applyAlignment="1">
      <alignment horizontal="center" vertical="center" wrapText="1"/>
    </xf>
    <xf numFmtId="167" fontId="4" fillId="7" borderId="26" xfId="1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6" fontId="6" fillId="0" borderId="10" xfId="0" applyNumberFormat="1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center" vertical="center" wrapText="1"/>
    </xf>
    <xf numFmtId="166" fontId="6" fillId="0" borderId="16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166" fontId="2" fillId="0" borderId="0" xfId="0" applyNumberFormat="1" applyFont="1" applyBorder="1" applyAlignment="1">
      <alignment horizontal="center"/>
    </xf>
    <xf numFmtId="167" fontId="6" fillId="0" borderId="10" xfId="0" applyNumberFormat="1" applyFont="1" applyBorder="1" applyAlignment="1">
      <alignment horizontal="center" vertical="center" wrapText="1"/>
    </xf>
    <xf numFmtId="167" fontId="6" fillId="0" borderId="9" xfId="0" applyNumberFormat="1" applyFont="1" applyBorder="1" applyAlignment="1">
      <alignment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167" fontId="3" fillId="0" borderId="9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8"/>
  </sheetPr>
  <dimension ref="A1:P33"/>
  <sheetViews>
    <sheetView tabSelected="1" zoomScale="85" zoomScaleNormal="85" workbookViewId="0">
      <pane xSplit="1" ySplit="5" topLeftCell="B6" activePane="bottomRight" state="frozen"/>
      <selection pane="topRight" activeCell="D1" sqref="D1"/>
      <selection pane="bottomLeft" activeCell="A10" sqref="A10"/>
      <selection pane="bottomRight" activeCell="F31" sqref="F31"/>
    </sheetView>
  </sheetViews>
  <sheetFormatPr defaultRowHeight="12.75"/>
  <cols>
    <col min="1" max="1" width="44.28515625" style="4" customWidth="1"/>
    <col min="2" max="3" width="12.7109375" style="9" customWidth="1"/>
    <col min="4" max="4" width="12.7109375" style="6" customWidth="1"/>
    <col min="5" max="6" width="13.7109375" style="6" customWidth="1"/>
    <col min="7" max="7" width="8.85546875" style="7" customWidth="1"/>
    <col min="8" max="8" width="18.140625" style="7" customWidth="1"/>
    <col min="9" max="9" width="8.85546875" style="7" customWidth="1"/>
    <col min="10" max="10" width="15.140625" style="6" customWidth="1"/>
    <col min="11" max="11" width="12.28515625" style="6" customWidth="1"/>
    <col min="12" max="12" width="14.85546875" style="8" customWidth="1"/>
    <col min="13" max="16384" width="9.140625" style="4"/>
  </cols>
  <sheetData>
    <row r="1" spans="1:16" ht="30.75" customHeight="1">
      <c r="A1" s="10"/>
      <c r="B1" s="11"/>
      <c r="C1" s="11"/>
      <c r="D1" s="1"/>
      <c r="E1" s="1"/>
      <c r="F1" s="2"/>
      <c r="G1" s="3"/>
      <c r="H1" s="3"/>
      <c r="I1" s="3"/>
      <c r="J1" s="119" t="s">
        <v>36</v>
      </c>
      <c r="K1" s="119"/>
      <c r="L1" s="119"/>
    </row>
    <row r="2" spans="1:16" ht="17.25" customHeight="1">
      <c r="A2" s="128" t="s">
        <v>16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6" ht="16.5" customHeight="1" thickBot="1">
      <c r="A3" s="15"/>
      <c r="B3" s="16"/>
      <c r="C3" s="16"/>
      <c r="D3" s="17"/>
      <c r="E3" s="17"/>
      <c r="F3" s="129"/>
      <c r="G3" s="129"/>
      <c r="H3" s="129"/>
      <c r="I3" s="129"/>
      <c r="J3" s="129"/>
      <c r="K3" s="19"/>
      <c r="L3" s="34" t="s">
        <v>21</v>
      </c>
    </row>
    <row r="4" spans="1:16" ht="76.5" customHeight="1">
      <c r="A4" s="126" t="s">
        <v>18</v>
      </c>
      <c r="B4" s="124" t="s">
        <v>37</v>
      </c>
      <c r="C4" s="122" t="s">
        <v>33</v>
      </c>
      <c r="D4" s="122" t="s">
        <v>42</v>
      </c>
      <c r="E4" s="122" t="s">
        <v>29</v>
      </c>
      <c r="F4" s="122" t="s">
        <v>38</v>
      </c>
      <c r="G4" s="130" t="s">
        <v>19</v>
      </c>
      <c r="H4" s="132" t="s">
        <v>39</v>
      </c>
      <c r="I4" s="130" t="s">
        <v>40</v>
      </c>
      <c r="J4" s="130"/>
      <c r="K4" s="120" t="s">
        <v>41</v>
      </c>
      <c r="L4" s="121"/>
    </row>
    <row r="5" spans="1:16" ht="60.75" customHeight="1" thickBot="1">
      <c r="A5" s="127"/>
      <c r="B5" s="125"/>
      <c r="C5" s="123"/>
      <c r="D5" s="123"/>
      <c r="E5" s="123"/>
      <c r="F5" s="123"/>
      <c r="G5" s="131"/>
      <c r="H5" s="133"/>
      <c r="I5" s="63" t="s">
        <v>34</v>
      </c>
      <c r="J5" s="116" t="s">
        <v>35</v>
      </c>
      <c r="K5" s="64" t="s">
        <v>5</v>
      </c>
      <c r="L5" s="65" t="s">
        <v>20</v>
      </c>
    </row>
    <row r="6" spans="1:16" s="12" customFormat="1" ht="20.25" customHeight="1" thickBot="1">
      <c r="A6" s="25" t="s">
        <v>6</v>
      </c>
      <c r="B6" s="55">
        <f>SUM(B7:B15)</f>
        <v>3010.4000000000005</v>
      </c>
      <c r="C6" s="55">
        <f>SUM(C7:C15)</f>
        <v>4374.5</v>
      </c>
      <c r="D6" s="55">
        <f>SUM(D7:D15)</f>
        <v>4374.5</v>
      </c>
      <c r="E6" s="55">
        <f t="shared" ref="E6" si="0">SUM(E7:E15)</f>
        <v>2415.5</v>
      </c>
      <c r="F6" s="55">
        <f>SUM(F7:F15)</f>
        <v>1898.3999999999999</v>
      </c>
      <c r="G6" s="98">
        <f>F6/$F$32</f>
        <v>8.9727895336361455E-2</v>
      </c>
      <c r="H6" s="55">
        <f t="shared" ref="H6:H13" si="1">F6-E6</f>
        <v>-517.10000000000014</v>
      </c>
      <c r="I6" s="56">
        <f t="shared" ref="I6:I13" si="2">F6/D6</f>
        <v>0.43396959652531714</v>
      </c>
      <c r="J6" s="56">
        <f t="shared" ref="J6:J20" si="3">F6/E6</f>
        <v>0.78592423928793209</v>
      </c>
      <c r="K6" s="57">
        <f t="shared" ref="K6:K23" si="4">F6-B6</f>
        <v>-1112.0000000000007</v>
      </c>
      <c r="L6" s="58">
        <f>F6/B6-100%</f>
        <v>-0.36938612808929061</v>
      </c>
    </row>
    <row r="7" spans="1:16" ht="18" customHeight="1">
      <c r="A7" s="24" t="s">
        <v>0</v>
      </c>
      <c r="B7" s="61">
        <v>560.4</v>
      </c>
      <c r="C7" s="91">
        <v>1140</v>
      </c>
      <c r="D7" s="91">
        <v>1140</v>
      </c>
      <c r="E7" s="61">
        <v>614.70000000000005</v>
      </c>
      <c r="F7" s="61">
        <v>614.79999999999995</v>
      </c>
      <c r="G7" s="81">
        <f>F7/$F$32</f>
        <v>2.9058528262112845E-2</v>
      </c>
      <c r="H7" s="68">
        <f t="shared" si="1"/>
        <v>9.9999999999909051E-2</v>
      </c>
      <c r="I7" s="49">
        <f t="shared" si="2"/>
        <v>0.53929824561403505</v>
      </c>
      <c r="J7" s="49">
        <f t="shared" si="3"/>
        <v>1.000162680982593</v>
      </c>
      <c r="K7" s="45">
        <f t="shared" si="4"/>
        <v>54.399999999999977</v>
      </c>
      <c r="L7" s="69">
        <f>F7/B7-100%</f>
        <v>9.7073518915060664E-2</v>
      </c>
    </row>
    <row r="8" spans="1:16" ht="18.75" customHeight="1">
      <c r="A8" s="24" t="s">
        <v>22</v>
      </c>
      <c r="B8" s="95">
        <v>123.8</v>
      </c>
      <c r="C8" s="94">
        <v>247.2</v>
      </c>
      <c r="D8" s="94">
        <v>247.2</v>
      </c>
      <c r="E8" s="95">
        <v>123.3</v>
      </c>
      <c r="F8" s="95">
        <v>112</v>
      </c>
      <c r="G8" s="29">
        <f t="shared" ref="G8:G13" si="5">F8/$F$32</f>
        <v>5.293681140788287E-3</v>
      </c>
      <c r="H8" s="37">
        <f t="shared" si="1"/>
        <v>-11.299999999999997</v>
      </c>
      <c r="I8" s="49">
        <f t="shared" si="2"/>
        <v>0.45307443365695793</v>
      </c>
      <c r="J8" s="49">
        <f t="shared" si="3"/>
        <v>0.90835360908353613</v>
      </c>
      <c r="K8" s="45">
        <f t="shared" si="4"/>
        <v>-11.799999999999997</v>
      </c>
      <c r="L8" s="69">
        <f>F8/B8-100%</f>
        <v>-9.5315024232633272E-2</v>
      </c>
    </row>
    <row r="9" spans="1:16" ht="27.75" customHeight="1">
      <c r="A9" s="103" t="s">
        <v>28</v>
      </c>
      <c r="B9" s="95">
        <v>197.1</v>
      </c>
      <c r="C9" s="94">
        <v>80</v>
      </c>
      <c r="D9" s="94">
        <v>80</v>
      </c>
      <c r="E9" s="95">
        <v>43.7</v>
      </c>
      <c r="F9" s="95">
        <v>128.6</v>
      </c>
      <c r="G9" s="29">
        <f t="shared" si="5"/>
        <v>6.0782803098694081E-3</v>
      </c>
      <c r="H9" s="37">
        <f>F9-E9</f>
        <v>84.899999999999991</v>
      </c>
      <c r="I9" s="49">
        <f t="shared" si="2"/>
        <v>1.6074999999999999</v>
      </c>
      <c r="J9" s="49">
        <f t="shared" si="3"/>
        <v>2.9427917620137296</v>
      </c>
      <c r="K9" s="45">
        <f t="shared" si="4"/>
        <v>-68.5</v>
      </c>
      <c r="L9" s="69">
        <f>F9/B9-100%</f>
        <v>-0.3475393201420599</v>
      </c>
    </row>
    <row r="10" spans="1:16" ht="20.100000000000001" customHeight="1">
      <c r="A10" s="21" t="s">
        <v>1</v>
      </c>
      <c r="B10" s="36">
        <v>1783</v>
      </c>
      <c r="C10" s="92">
        <v>2130</v>
      </c>
      <c r="D10" s="92">
        <v>2130</v>
      </c>
      <c r="E10" s="37">
        <v>1398</v>
      </c>
      <c r="F10" s="36">
        <v>823.7</v>
      </c>
      <c r="G10" s="29">
        <f t="shared" si="5"/>
        <v>3.8932188889886719E-2</v>
      </c>
      <c r="H10" s="37">
        <f t="shared" si="1"/>
        <v>-574.29999999999995</v>
      </c>
      <c r="I10" s="49">
        <f t="shared" si="2"/>
        <v>0.38671361502347418</v>
      </c>
      <c r="J10" s="49">
        <f t="shared" si="3"/>
        <v>0.58919885550786844</v>
      </c>
      <c r="K10" s="45">
        <f t="shared" si="4"/>
        <v>-959.3</v>
      </c>
      <c r="L10" s="69">
        <f>F10/B10-100%</f>
        <v>-0.53802579921480653</v>
      </c>
    </row>
    <row r="11" spans="1:16" ht="20.100000000000001" customHeight="1">
      <c r="A11" s="21" t="s">
        <v>14</v>
      </c>
      <c r="B11" s="36">
        <v>2.4</v>
      </c>
      <c r="C11" s="92">
        <v>8</v>
      </c>
      <c r="D11" s="92">
        <v>8</v>
      </c>
      <c r="E11" s="37">
        <v>4</v>
      </c>
      <c r="F11" s="36">
        <v>1.5</v>
      </c>
      <c r="G11" s="29">
        <f t="shared" si="5"/>
        <v>7.089751527841455E-5</v>
      </c>
      <c r="H11" s="37">
        <f t="shared" si="1"/>
        <v>-2.5</v>
      </c>
      <c r="I11" s="49">
        <f t="shared" si="2"/>
        <v>0.1875</v>
      </c>
      <c r="J11" s="49">
        <f t="shared" si="3"/>
        <v>0.375</v>
      </c>
      <c r="K11" s="45">
        <f t="shared" si="4"/>
        <v>-0.89999999999999991</v>
      </c>
      <c r="L11" s="69">
        <f t="shared" ref="L11:L21" si="6">F11/B11-100%</f>
        <v>-0.375</v>
      </c>
    </row>
    <row r="12" spans="1:16" s="5" customFormat="1" ht="20.100000000000001" customHeight="1">
      <c r="A12" s="22" t="s">
        <v>2</v>
      </c>
      <c r="B12" s="36">
        <v>339.9</v>
      </c>
      <c r="C12" s="87">
        <v>761.3</v>
      </c>
      <c r="D12" s="87">
        <v>761.3</v>
      </c>
      <c r="E12" s="36">
        <v>227.8</v>
      </c>
      <c r="F12" s="36">
        <v>215.3</v>
      </c>
      <c r="G12" s="29">
        <f t="shared" si="5"/>
        <v>1.017615669296177E-2</v>
      </c>
      <c r="H12" s="37">
        <f t="shared" si="1"/>
        <v>-12.5</v>
      </c>
      <c r="I12" s="49">
        <f t="shared" si="2"/>
        <v>0.28280572704584267</v>
      </c>
      <c r="J12" s="49">
        <f t="shared" si="3"/>
        <v>0.9451273046532046</v>
      </c>
      <c r="K12" s="45">
        <f t="shared" si="4"/>
        <v>-124.59999999999997</v>
      </c>
      <c r="L12" s="69">
        <f t="shared" si="6"/>
        <v>-0.36657840541335684</v>
      </c>
      <c r="N12" s="118"/>
      <c r="O12" s="118"/>
      <c r="P12" s="118"/>
    </row>
    <row r="13" spans="1:16" ht="20.100000000000001" customHeight="1" thickBot="1">
      <c r="A13" s="22" t="s">
        <v>8</v>
      </c>
      <c r="B13" s="50">
        <v>3.8</v>
      </c>
      <c r="C13" s="93">
        <v>8</v>
      </c>
      <c r="D13" s="93">
        <v>8</v>
      </c>
      <c r="E13" s="50">
        <v>4</v>
      </c>
      <c r="F13" s="50">
        <v>2.5</v>
      </c>
      <c r="G13" s="71">
        <f t="shared" si="5"/>
        <v>1.1816252546402426E-4</v>
      </c>
      <c r="H13" s="66">
        <f t="shared" si="1"/>
        <v>-1.5</v>
      </c>
      <c r="I13" s="49">
        <f t="shared" si="2"/>
        <v>0.3125</v>
      </c>
      <c r="J13" s="49">
        <f t="shared" si="3"/>
        <v>0.625</v>
      </c>
      <c r="K13" s="45">
        <f t="shared" si="4"/>
        <v>-1.2999999999999998</v>
      </c>
      <c r="L13" s="69">
        <f t="shared" si="6"/>
        <v>-0.34210526315789469</v>
      </c>
    </row>
    <row r="14" spans="1:16" ht="20.100000000000001" hidden="1" customHeight="1" thickBot="1">
      <c r="A14" s="26" t="s">
        <v>15</v>
      </c>
      <c r="B14" s="41"/>
      <c r="C14" s="59"/>
      <c r="D14" s="59"/>
      <c r="E14" s="41"/>
      <c r="F14" s="41"/>
      <c r="G14" s="67">
        <f t="shared" ref="G14:G15" si="7">F14/5378</f>
        <v>0</v>
      </c>
      <c r="H14" s="60"/>
      <c r="I14" s="46" t="e">
        <f>F14/E14</f>
        <v>#DIV/0!</v>
      </c>
      <c r="J14" s="49" t="e">
        <f t="shared" si="3"/>
        <v>#DIV/0!</v>
      </c>
      <c r="K14" s="47">
        <f t="shared" si="4"/>
        <v>0</v>
      </c>
      <c r="L14" s="69" t="e">
        <f t="shared" si="6"/>
        <v>#DIV/0!</v>
      </c>
    </row>
    <row r="15" spans="1:16" s="5" customFormat="1" ht="20.100000000000001" hidden="1" customHeight="1" thickBot="1">
      <c r="A15" s="26" t="s">
        <v>15</v>
      </c>
      <c r="B15" s="43"/>
      <c r="C15" s="48"/>
      <c r="D15" s="48"/>
      <c r="E15" s="44"/>
      <c r="F15" s="43"/>
      <c r="G15" s="62">
        <f t="shared" si="7"/>
        <v>0</v>
      </c>
      <c r="H15" s="44"/>
      <c r="I15" s="49"/>
      <c r="J15" s="49" t="e">
        <f t="shared" si="3"/>
        <v>#DIV/0!</v>
      </c>
      <c r="K15" s="45">
        <f t="shared" si="4"/>
        <v>0</v>
      </c>
      <c r="L15" s="69" t="e">
        <f t="shared" si="6"/>
        <v>#DIV/0!</v>
      </c>
    </row>
    <row r="16" spans="1:16" s="13" customFormat="1" ht="19.5" customHeight="1" thickBot="1">
      <c r="A16" s="27" t="s">
        <v>7</v>
      </c>
      <c r="B16" s="76">
        <f>SUM(B17:B22)</f>
        <v>385.1</v>
      </c>
      <c r="C16" s="75">
        <f t="shared" ref="C16:G16" si="8">SUM(C17:C21)</f>
        <v>1074.3</v>
      </c>
      <c r="D16" s="75">
        <f t="shared" si="8"/>
        <v>1074.3</v>
      </c>
      <c r="E16" s="75">
        <f>SUM(E17:E22)</f>
        <v>492.09999999999997</v>
      </c>
      <c r="F16" s="76">
        <f>SUM(F17:F22)</f>
        <v>321.60000000000002</v>
      </c>
      <c r="G16" s="77">
        <f t="shared" si="8"/>
        <v>1.5200427275692083E-2</v>
      </c>
      <c r="H16" s="76">
        <f>F16-E16</f>
        <v>-170.49999999999994</v>
      </c>
      <c r="I16" s="78">
        <f t="shared" ref="I16" si="9">F16/D16</f>
        <v>0.29935772130689753</v>
      </c>
      <c r="J16" s="99">
        <f t="shared" si="3"/>
        <v>0.65352570615728522</v>
      </c>
      <c r="K16" s="79">
        <f t="shared" si="4"/>
        <v>-63.5</v>
      </c>
      <c r="L16" s="100">
        <f t="shared" si="6"/>
        <v>-0.16489223578291357</v>
      </c>
    </row>
    <row r="17" spans="1:12" ht="39" customHeight="1">
      <c r="A17" s="21" t="s">
        <v>31</v>
      </c>
      <c r="B17" s="36">
        <v>36</v>
      </c>
      <c r="C17" s="36">
        <v>216.1</v>
      </c>
      <c r="D17" s="36">
        <v>216.1</v>
      </c>
      <c r="E17" s="36">
        <v>108</v>
      </c>
      <c r="F17" s="36">
        <v>70.900000000000006</v>
      </c>
      <c r="G17" s="29">
        <f t="shared" ref="G17:G22" si="10">F17/$F$32</f>
        <v>3.3510892221597284E-3</v>
      </c>
      <c r="H17" s="37">
        <f t="shared" ref="H17:H20" si="11">F17-E17</f>
        <v>-37.099999999999994</v>
      </c>
      <c r="I17" s="31">
        <f>SUM(F17/D17)</f>
        <v>0.32808884775566871</v>
      </c>
      <c r="J17" s="97">
        <f t="shared" si="3"/>
        <v>0.65648148148148155</v>
      </c>
      <c r="K17" s="45">
        <f t="shared" ref="K17:K20" si="12">F17-B17</f>
        <v>34.900000000000006</v>
      </c>
      <c r="L17" s="117">
        <f t="shared" si="6"/>
        <v>0.96944444444444455</v>
      </c>
    </row>
    <row r="18" spans="1:12" ht="39" customHeight="1" thickBot="1">
      <c r="A18" s="101" t="s">
        <v>26</v>
      </c>
      <c r="B18" s="44">
        <v>0</v>
      </c>
      <c r="C18" s="44">
        <v>210.3</v>
      </c>
      <c r="D18" s="44">
        <v>210.3</v>
      </c>
      <c r="E18" s="44">
        <v>0</v>
      </c>
      <c r="F18" s="44">
        <v>0</v>
      </c>
      <c r="G18" s="71">
        <f t="shared" si="10"/>
        <v>0</v>
      </c>
      <c r="H18" s="68">
        <f>F18-E18</f>
        <v>0</v>
      </c>
      <c r="I18" s="49">
        <f t="shared" ref="I18:I19" si="13">F18/D18</f>
        <v>0</v>
      </c>
      <c r="J18" s="49">
        <v>0</v>
      </c>
      <c r="K18" s="45">
        <f t="shared" si="4"/>
        <v>0</v>
      </c>
      <c r="L18" s="69">
        <v>0</v>
      </c>
    </row>
    <row r="19" spans="1:12" ht="66.75" customHeight="1" thickBot="1">
      <c r="A19" s="101" t="s">
        <v>27</v>
      </c>
      <c r="B19" s="44">
        <v>89.5</v>
      </c>
      <c r="C19" s="44">
        <v>152</v>
      </c>
      <c r="D19" s="44">
        <v>152</v>
      </c>
      <c r="E19" s="44">
        <v>101.2</v>
      </c>
      <c r="F19" s="44">
        <v>101.3</v>
      </c>
      <c r="G19" s="71">
        <f t="shared" si="10"/>
        <v>4.7879455318022629E-3</v>
      </c>
      <c r="H19" s="68">
        <f>F19-E19</f>
        <v>9.9999999999994316E-2</v>
      </c>
      <c r="I19" s="49">
        <f t="shared" si="13"/>
        <v>0.66644736842105257</v>
      </c>
      <c r="J19" s="49">
        <f t="shared" si="3"/>
        <v>1.00098814229249</v>
      </c>
      <c r="K19" s="45">
        <f t="shared" si="4"/>
        <v>11.799999999999997</v>
      </c>
      <c r="L19" s="69">
        <v>0</v>
      </c>
    </row>
    <row r="20" spans="1:12" ht="41.25" customHeight="1" thickBot="1">
      <c r="A20" s="102" t="s">
        <v>25</v>
      </c>
      <c r="B20" s="44">
        <v>241.6</v>
      </c>
      <c r="C20" s="44">
        <v>495.9</v>
      </c>
      <c r="D20" s="44">
        <v>495.9</v>
      </c>
      <c r="E20" s="44">
        <v>282.89999999999998</v>
      </c>
      <c r="F20" s="44">
        <v>149.4</v>
      </c>
      <c r="G20" s="81">
        <f t="shared" si="10"/>
        <v>7.0613925217300902E-3</v>
      </c>
      <c r="H20" s="68">
        <f t="shared" si="11"/>
        <v>-133.49999999999997</v>
      </c>
      <c r="I20" s="49">
        <f t="shared" ref="I20" si="14">F20/D20</f>
        <v>0.30127041742286753</v>
      </c>
      <c r="J20" s="97">
        <f t="shared" si="3"/>
        <v>0.52810180275715812</v>
      </c>
      <c r="K20" s="45">
        <f t="shared" si="12"/>
        <v>-92.199999999999989</v>
      </c>
      <c r="L20" s="69">
        <v>0</v>
      </c>
    </row>
    <row r="21" spans="1:12" ht="26.25" customHeight="1" thickBot="1">
      <c r="A21" s="106" t="s">
        <v>24</v>
      </c>
      <c r="B21" s="43">
        <v>18</v>
      </c>
      <c r="C21" s="44">
        <v>0</v>
      </c>
      <c r="D21" s="44">
        <v>0</v>
      </c>
      <c r="E21" s="44">
        <v>0</v>
      </c>
      <c r="F21" s="44">
        <v>0</v>
      </c>
      <c r="G21" s="81">
        <f t="shared" si="10"/>
        <v>0</v>
      </c>
      <c r="H21" s="68">
        <f t="shared" ref="H21:H22" si="15">F21-E21</f>
        <v>0</v>
      </c>
      <c r="I21" s="49" t="e">
        <f>SUM(F21/D21)</f>
        <v>#DIV/0!</v>
      </c>
      <c r="J21" s="97" t="e">
        <f>SUM(F21/E21)</f>
        <v>#DIV/0!</v>
      </c>
      <c r="K21" s="45">
        <f t="shared" ref="K21:K22" si="16">F21-B21</f>
        <v>-18</v>
      </c>
      <c r="L21" s="69">
        <f t="shared" si="6"/>
        <v>-1</v>
      </c>
    </row>
    <row r="22" spans="1:12" ht="2.25" customHeight="1" thickBot="1">
      <c r="A22" s="106" t="s">
        <v>32</v>
      </c>
      <c r="B22" s="108">
        <v>0</v>
      </c>
      <c r="C22" s="109">
        <v>0</v>
      </c>
      <c r="D22" s="109">
        <v>0</v>
      </c>
      <c r="E22" s="109">
        <v>0</v>
      </c>
      <c r="F22" s="109">
        <v>0</v>
      </c>
      <c r="G22" s="110">
        <f t="shared" si="10"/>
        <v>0</v>
      </c>
      <c r="H22" s="111">
        <f t="shared" si="15"/>
        <v>0</v>
      </c>
      <c r="I22" s="112"/>
      <c r="J22" s="113"/>
      <c r="K22" s="114">
        <f t="shared" si="16"/>
        <v>0</v>
      </c>
      <c r="L22" s="115"/>
    </row>
    <row r="23" spans="1:12" s="14" customFormat="1" ht="18.75" customHeight="1" thickBot="1">
      <c r="A23" s="27" t="s">
        <v>9</v>
      </c>
      <c r="B23" s="76">
        <f>B6+B16</f>
        <v>3395.5000000000005</v>
      </c>
      <c r="C23" s="75">
        <f>C6+C16</f>
        <v>5448.8</v>
      </c>
      <c r="D23" s="75">
        <f>D6+D16</f>
        <v>5448.8</v>
      </c>
      <c r="E23" s="75">
        <f>E6+E16</f>
        <v>2907.6</v>
      </c>
      <c r="F23" s="76">
        <f>F6+F16</f>
        <v>2220</v>
      </c>
      <c r="G23" s="77">
        <f>G16+G6</f>
        <v>0.10492832261205354</v>
      </c>
      <c r="H23" s="76">
        <f>F23-E23</f>
        <v>-687.59999999999991</v>
      </c>
      <c r="I23" s="78">
        <f>F23/D23</f>
        <v>0.40742915871384522</v>
      </c>
      <c r="J23" s="78">
        <f>F23/E23</f>
        <v>0.76351630210482879</v>
      </c>
      <c r="K23" s="79">
        <f t="shared" si="4"/>
        <v>-1175.5000000000005</v>
      </c>
      <c r="L23" s="80">
        <f>F23/B23-100%</f>
        <v>-0.34619349138565758</v>
      </c>
    </row>
    <row r="24" spans="1:12" ht="20.100000000000001" customHeight="1" thickBot="1">
      <c r="A24" s="72" t="s">
        <v>3</v>
      </c>
      <c r="B24" s="82">
        <f>SUM(B25:B31)</f>
        <v>15362.6</v>
      </c>
      <c r="C24" s="51">
        <f t="shared" ref="C24:G24" si="17">SUM(C25:C31)</f>
        <v>36395.600000000006</v>
      </c>
      <c r="D24" s="51">
        <f t="shared" si="17"/>
        <v>63306.2</v>
      </c>
      <c r="E24" s="51">
        <f t="shared" si="17"/>
        <v>19265.599999999999</v>
      </c>
      <c r="F24" s="82">
        <f>SUM(F25:F31)</f>
        <v>18937.299999999996</v>
      </c>
      <c r="G24" s="90">
        <f t="shared" si="17"/>
        <v>0.89507167738794668</v>
      </c>
      <c r="H24" s="82">
        <f t="shared" ref="H24:H31" si="18">F24-E24</f>
        <v>-328.30000000000291</v>
      </c>
      <c r="I24" s="83">
        <f t="shared" ref="I24:I29" si="19">F24/D24</f>
        <v>0.29913815708414021</v>
      </c>
      <c r="J24" s="83">
        <f t="shared" ref="J24:J29" si="20">F24/E24</f>
        <v>0.98295926418071577</v>
      </c>
      <c r="K24" s="84">
        <f t="shared" ref="K24:K31" si="21">F24-B24</f>
        <v>3574.6999999999953</v>
      </c>
      <c r="L24" s="85">
        <f t="shared" ref="L24:L31" si="22">F24/B24-100%</f>
        <v>0.23268847721088837</v>
      </c>
    </row>
    <row r="25" spans="1:12" s="5" customFormat="1" ht="20.100000000000001" customHeight="1" thickBot="1">
      <c r="A25" s="73" t="s">
        <v>10</v>
      </c>
      <c r="B25" s="38">
        <v>4787.3999999999996</v>
      </c>
      <c r="C25" s="86">
        <v>13087.1</v>
      </c>
      <c r="D25" s="86">
        <v>13087.1</v>
      </c>
      <c r="E25" s="38">
        <v>6543.6</v>
      </c>
      <c r="F25" s="38">
        <v>6543.6</v>
      </c>
      <c r="G25" s="33">
        <f>F25/$F$32</f>
        <v>0.30928332065055569</v>
      </c>
      <c r="H25" s="38">
        <f t="shared" si="18"/>
        <v>0</v>
      </c>
      <c r="I25" s="42">
        <f t="shared" si="19"/>
        <v>0.50000382055612014</v>
      </c>
      <c r="J25" s="42">
        <f t="shared" si="20"/>
        <v>1</v>
      </c>
      <c r="K25" s="32">
        <f t="shared" si="21"/>
        <v>1756.2000000000007</v>
      </c>
      <c r="L25" s="52">
        <f t="shared" si="22"/>
        <v>0.36683794961774674</v>
      </c>
    </row>
    <row r="26" spans="1:12" s="5" customFormat="1" ht="18.75" customHeight="1" thickBot="1">
      <c r="A26" s="74" t="s">
        <v>11</v>
      </c>
      <c r="B26" s="36">
        <v>1796</v>
      </c>
      <c r="C26" s="87">
        <v>1784</v>
      </c>
      <c r="D26" s="87">
        <v>20202.900000000001</v>
      </c>
      <c r="E26" s="36">
        <v>4769.6000000000004</v>
      </c>
      <c r="F26" s="36">
        <v>4763.7</v>
      </c>
      <c r="G26" s="29">
        <f>F26/$F$32</f>
        <v>0.22515632902118896</v>
      </c>
      <c r="H26" s="36">
        <f t="shared" si="18"/>
        <v>-5.9000000000005457</v>
      </c>
      <c r="I26" s="42">
        <f t="shared" si="19"/>
        <v>0.23579288122002284</v>
      </c>
      <c r="J26" s="42">
        <v>0</v>
      </c>
      <c r="K26" s="28">
        <f t="shared" ref="K26" si="23">F26-B26</f>
        <v>2967.7</v>
      </c>
      <c r="L26" s="52">
        <v>0</v>
      </c>
    </row>
    <row r="27" spans="1:12" s="5" customFormat="1" ht="20.100000000000001" customHeight="1" thickBot="1">
      <c r="A27" s="74" t="s">
        <v>12</v>
      </c>
      <c r="B27" s="36">
        <v>166.6</v>
      </c>
      <c r="C27" s="87">
        <v>177.6</v>
      </c>
      <c r="D27" s="87">
        <v>176.4</v>
      </c>
      <c r="E27" s="36">
        <v>176.4</v>
      </c>
      <c r="F27" s="36">
        <v>82.3</v>
      </c>
      <c r="G27" s="29">
        <f>F27/$F$32</f>
        <v>3.8899103382756786E-3</v>
      </c>
      <c r="H27" s="36">
        <f t="shared" si="18"/>
        <v>-94.100000000000009</v>
      </c>
      <c r="I27" s="31">
        <f t="shared" si="19"/>
        <v>0.46655328798185935</v>
      </c>
      <c r="J27" s="31">
        <f t="shared" si="20"/>
        <v>0.46655328798185935</v>
      </c>
      <c r="K27" s="28">
        <f t="shared" si="21"/>
        <v>-84.3</v>
      </c>
      <c r="L27" s="52">
        <f t="shared" si="22"/>
        <v>-0.50600240096038418</v>
      </c>
    </row>
    <row r="28" spans="1:12" s="5" customFormat="1" ht="18.75" customHeight="1" thickBot="1">
      <c r="A28" s="74" t="s">
        <v>13</v>
      </c>
      <c r="B28" s="36">
        <v>8525.9</v>
      </c>
      <c r="C28" s="87">
        <v>21346.9</v>
      </c>
      <c r="D28" s="36">
        <v>31734.799999999999</v>
      </c>
      <c r="E28" s="36">
        <v>9671</v>
      </c>
      <c r="F28" s="36">
        <v>9420.1</v>
      </c>
      <c r="G28" s="29">
        <f>F28/$F$32</f>
        <v>0.44524112244946201</v>
      </c>
      <c r="H28" s="36">
        <f t="shared" si="18"/>
        <v>-250.89999999999964</v>
      </c>
      <c r="I28" s="31">
        <f t="shared" si="19"/>
        <v>0.29683817134502188</v>
      </c>
      <c r="J28" s="31">
        <f t="shared" si="20"/>
        <v>0.9740564574501086</v>
      </c>
      <c r="K28" s="28">
        <f t="shared" si="21"/>
        <v>894.20000000000073</v>
      </c>
      <c r="L28" s="52">
        <f t="shared" si="22"/>
        <v>0.10488042318113044</v>
      </c>
    </row>
    <row r="29" spans="1:12" s="35" customFormat="1" ht="27.75" customHeight="1" thickBot="1">
      <c r="A29" s="104" t="s">
        <v>30</v>
      </c>
      <c r="B29" s="70">
        <v>84.5</v>
      </c>
      <c r="C29" s="88">
        <v>0</v>
      </c>
      <c r="D29" s="70">
        <v>27.4</v>
      </c>
      <c r="E29" s="70">
        <v>27.4</v>
      </c>
      <c r="F29" s="70">
        <v>50</v>
      </c>
      <c r="G29" s="71">
        <f t="shared" ref="G29" si="24">F29/$F$32</f>
        <v>2.3632505092804853E-3</v>
      </c>
      <c r="H29" s="36">
        <f>F29-E29</f>
        <v>22.6</v>
      </c>
      <c r="I29" s="31">
        <f t="shared" si="19"/>
        <v>1.8248175182481752</v>
      </c>
      <c r="J29" s="31">
        <f t="shared" si="20"/>
        <v>1.8248175182481752</v>
      </c>
      <c r="K29" s="28">
        <f t="shared" si="21"/>
        <v>-34.5</v>
      </c>
      <c r="L29" s="52">
        <f t="shared" si="22"/>
        <v>-0.40828402366863903</v>
      </c>
    </row>
    <row r="30" spans="1:12" s="35" customFormat="1" ht="43.5" customHeight="1">
      <c r="A30" s="104" t="s">
        <v>23</v>
      </c>
      <c r="B30" s="70">
        <v>2.2000000000000002</v>
      </c>
      <c r="C30" s="88">
        <v>0</v>
      </c>
      <c r="D30" s="70">
        <v>0</v>
      </c>
      <c r="E30" s="70">
        <v>0</v>
      </c>
      <c r="F30" s="70">
        <v>0</v>
      </c>
      <c r="G30" s="29">
        <f>F30/$F$32</f>
        <v>0</v>
      </c>
      <c r="H30" s="70">
        <f t="shared" si="18"/>
        <v>0</v>
      </c>
      <c r="I30" s="31">
        <v>0</v>
      </c>
      <c r="J30" s="31">
        <v>0</v>
      </c>
      <c r="K30" s="28">
        <f t="shared" si="21"/>
        <v>-2.2000000000000002</v>
      </c>
      <c r="L30" s="52">
        <f t="shared" si="22"/>
        <v>-1</v>
      </c>
    </row>
    <row r="31" spans="1:12" s="5" customFormat="1" ht="42" customHeight="1" thickBot="1">
      <c r="A31" s="105" t="s">
        <v>17</v>
      </c>
      <c r="B31" s="107">
        <v>0</v>
      </c>
      <c r="C31" s="89">
        <v>0</v>
      </c>
      <c r="D31" s="45">
        <v>-1922.4</v>
      </c>
      <c r="E31" s="45">
        <v>-1922.4</v>
      </c>
      <c r="F31" s="45">
        <v>-1922.4</v>
      </c>
      <c r="G31" s="81">
        <f>F31/$F$32</f>
        <v>-9.0862255580816106E-2</v>
      </c>
      <c r="H31" s="45">
        <f t="shared" si="18"/>
        <v>0</v>
      </c>
      <c r="I31" s="31">
        <v>0</v>
      </c>
      <c r="J31" s="31">
        <v>0</v>
      </c>
      <c r="K31" s="28">
        <f t="shared" si="21"/>
        <v>-1922.4</v>
      </c>
      <c r="L31" s="53" t="e">
        <f t="shared" si="22"/>
        <v>#DIV/0!</v>
      </c>
    </row>
    <row r="32" spans="1:12" ht="15.95" customHeight="1" thickBot="1">
      <c r="A32" s="23" t="s">
        <v>4</v>
      </c>
      <c r="B32" s="30">
        <f>B23+B24</f>
        <v>18758.100000000002</v>
      </c>
      <c r="C32" s="54">
        <f>C23+C24</f>
        <v>41844.400000000009</v>
      </c>
      <c r="D32" s="54">
        <f>D23+D24</f>
        <v>68755</v>
      </c>
      <c r="E32" s="54">
        <f>E23+E24</f>
        <v>22173.199999999997</v>
      </c>
      <c r="F32" s="30">
        <f>F23+F24</f>
        <v>21157.299999999996</v>
      </c>
      <c r="G32" s="39">
        <f>G24+G23</f>
        <v>1.0000000000000002</v>
      </c>
      <c r="H32" s="54">
        <f>F32-E32</f>
        <v>-1015.9000000000015</v>
      </c>
      <c r="I32" s="40">
        <f>F32/D32</f>
        <v>0.3077201658061231</v>
      </c>
      <c r="J32" s="40">
        <f>F32/E32</f>
        <v>0.95418342864358763</v>
      </c>
      <c r="K32" s="30">
        <f>F32-B32</f>
        <v>2399.1999999999935</v>
      </c>
      <c r="L32" s="96">
        <f>F32/B32-100%</f>
        <v>0.12790207963493061</v>
      </c>
    </row>
    <row r="33" spans="1:12">
      <c r="A33" s="15"/>
      <c r="B33" s="16"/>
      <c r="C33" s="16"/>
      <c r="D33" s="17"/>
      <c r="E33" s="17"/>
      <c r="F33" s="17"/>
      <c r="G33" s="18"/>
      <c r="H33" s="18"/>
      <c r="I33" s="18"/>
      <c r="J33" s="17"/>
      <c r="K33" s="17"/>
      <c r="L33" s="20"/>
    </row>
  </sheetData>
  <mergeCells count="14">
    <mergeCell ref="A4:A5"/>
    <mergeCell ref="A2:L2"/>
    <mergeCell ref="F3:J3"/>
    <mergeCell ref="F4:F5"/>
    <mergeCell ref="E4:E5"/>
    <mergeCell ref="G4:G5"/>
    <mergeCell ref="I4:J4"/>
    <mergeCell ref="H4:H5"/>
    <mergeCell ref="N12:P12"/>
    <mergeCell ref="J1:L1"/>
    <mergeCell ref="K4:L4"/>
    <mergeCell ref="C4:C5"/>
    <mergeCell ref="B4:B5"/>
    <mergeCell ref="D4:D5"/>
  </mergeCells>
  <phoneticPr fontId="0" type="noConversion"/>
  <pageMargins left="0.59055118110236227" right="0.39370078740157483" top="0.78740157480314965" bottom="0" header="0" footer="0.11811023622047245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доходы</vt:lpstr>
      <vt:lpstr>'Приложение 1 доходы'!Область_печати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User</cp:lastModifiedBy>
  <cp:lastPrinted>2020-01-14T10:59:15Z</cp:lastPrinted>
  <dcterms:created xsi:type="dcterms:W3CDTF">2007-02-19T15:18:48Z</dcterms:created>
  <dcterms:modified xsi:type="dcterms:W3CDTF">2020-07-08T12:30:36Z</dcterms:modified>
</cp:coreProperties>
</file>