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5" windowWidth="20730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E28" i="1"/>
  <c r="E16"/>
  <c r="E6"/>
  <c r="J35"/>
  <c r="J34"/>
  <c r="I30"/>
  <c r="J30"/>
  <c r="J24"/>
  <c r="J25"/>
  <c r="J23"/>
  <c r="J17"/>
  <c r="J18"/>
  <c r="I24"/>
  <c r="I25"/>
  <c r="I23"/>
  <c r="L14"/>
  <c r="L15"/>
  <c r="K14"/>
  <c r="K15"/>
  <c r="J14"/>
  <c r="J15"/>
  <c r="I14"/>
  <c r="I15"/>
  <c r="H14"/>
  <c r="H15"/>
  <c r="B6"/>
  <c r="L35"/>
  <c r="L17"/>
  <c r="L18"/>
  <c r="L19"/>
  <c r="D16"/>
  <c r="L25"/>
  <c r="K25"/>
  <c r="H25"/>
  <c r="F16"/>
  <c r="E26" l="1"/>
  <c r="B16"/>
  <c r="L30" l="1"/>
  <c r="L20"/>
  <c r="J33"/>
  <c r="I33"/>
  <c r="B28"/>
  <c r="B26" l="1"/>
  <c r="B36" s="1"/>
  <c r="L21"/>
  <c r="J20"/>
  <c r="K20"/>
  <c r="I20"/>
  <c r="H20"/>
  <c r="L33" l="1"/>
  <c r="L34"/>
  <c r="L9"/>
  <c r="I17"/>
  <c r="I18"/>
  <c r="I19"/>
  <c r="I21"/>
  <c r="L22" l="1"/>
  <c r="K13"/>
  <c r="K10"/>
  <c r="K11"/>
  <c r="K12"/>
  <c r="L11"/>
  <c r="L12"/>
  <c r="L13"/>
  <c r="L10"/>
  <c r="L8"/>
  <c r="K9"/>
  <c r="J9"/>
  <c r="I9"/>
  <c r="H9"/>
  <c r="J21" l="1"/>
  <c r="J22"/>
  <c r="J11"/>
  <c r="J8"/>
  <c r="I8"/>
  <c r="C6"/>
  <c r="L23" l="1"/>
  <c r="L31" l="1"/>
  <c r="L32"/>
  <c r="F28"/>
  <c r="F6"/>
  <c r="K8"/>
  <c r="J10"/>
  <c r="J12"/>
  <c r="J13"/>
  <c r="I10"/>
  <c r="I11"/>
  <c r="I12"/>
  <c r="I13"/>
  <c r="L6" l="1"/>
  <c r="H8"/>
  <c r="H22"/>
  <c r="H23"/>
  <c r="L24"/>
  <c r="K19"/>
  <c r="K21"/>
  <c r="K22"/>
  <c r="K23"/>
  <c r="K24"/>
  <c r="K34"/>
  <c r="K35"/>
  <c r="I22"/>
  <c r="C28"/>
  <c r="D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K7"/>
  <c r="L7"/>
  <c r="K29"/>
  <c r="L29"/>
  <c r="K31"/>
  <c r="K32"/>
  <c r="K33"/>
  <c r="D6"/>
  <c r="J16"/>
  <c r="I16" l="1"/>
  <c r="K16"/>
  <c r="F26"/>
  <c r="F36" s="1"/>
  <c r="C26"/>
  <c r="L28"/>
  <c r="I28"/>
  <c r="H28"/>
  <c r="J28"/>
  <c r="H16"/>
  <c r="D26"/>
  <c r="D36" s="1"/>
  <c r="I6"/>
  <c r="J6"/>
  <c r="H6"/>
  <c r="K28"/>
  <c r="K6"/>
  <c r="G25" l="1"/>
  <c r="G6"/>
  <c r="G16"/>
  <c r="G20"/>
  <c r="G9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<sst xmlns="http://schemas.openxmlformats.org/spreadsheetml/2006/main" count="49" uniqueCount="46">
  <si>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</si>
  <si>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</si>
  <si>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</si>
  <si>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</si>
  <si>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</si>
  <si>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</si>
  <si>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</si>
  <si>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</si>
  <si>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</si>
  <si>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</si>
  <si>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</si>
  <si>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</si>
  <si>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</si>
  <si>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</si>
  <si>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</si>
  <si>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</si>
  <si>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</si>
  <si>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</si>
  <si>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</si>
  <si>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</si>
  <si>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</si>
  <si>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</si>
  <si>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</si>
  <si>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</si>
  <si>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</si>
  <si>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</si>
  <si>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</si>
  <si>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</si>
  <si>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</si>
  <si>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</si>
  <si>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</si>
  <si>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</si>
  <si>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</si>
  <si>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</si>
  <si>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Прочие доходы от компенсации затрат бюджетов сельских поселений</t>
  </si>
  <si>
    <t>Показатели кассового исполнения  за 1 кв-л  2025 год                      (ф. 0503117)</t>
  </si>
  <si>
    <t xml:space="preserve">Отклонение  показателей  исполнения бюджета за 2024 года относительно уточненных бюджетных назначений на  2025, тыс.руб.  </t>
  </si>
  <si>
    <t>на 2025 год, %</t>
  </si>
  <si>
    <t>на 1 квартал            2025 года, %</t>
  </si>
  <si>
    <t>Исполнение бюджета   за  1 квартал 2025  год относительно уточненных бюджетных назначений</t>
  </si>
  <si>
    <t>Отклонение  показателей  исполнения бюджета за 1 квартал 2025 год относительно   1 квартала  2024 года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</si>
  <si>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</si>
  <si>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Бюджетные назначения на 2025год  (решение       от 27.12.2024 №2)</t>
  </si>
  <si>
    <t>Уточненные бюджетные назначения на 2025 год (решение от 19.03.2025       №1)</t>
  </si>
  <si>
    <t xml:space="preserve">ИНФОРМАЦИЯ  ПО  ДОХОДАМ  МЕСТНОГО  БЮДЖЕТА   за  2025 год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</si>
  <si>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1 кв-л        2024 г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</si>
</sst>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2" xfId="0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167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29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5" borderId="33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2" fillId="0" borderId="27" xfId="0" applyNumberFormat="1" applyFont="1" applyFill="1" applyBorder="1" applyAlignment="1">
      <alignment horizontal="right" vertical="center"/>
    </xf>
    <xf numFmtId="167" fontId="4" fillId="6" borderId="31" xfId="0" applyNumberFormat="1" applyFont="1" applyFill="1" applyBorder="1" applyAlignment="1">
      <alignment horizontal="right" vertical="center"/>
    </xf>
    <xf numFmtId="167" fontId="3" fillId="0" borderId="15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6" fontId="3" fillId="0" borderId="36" xfId="0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167" fontId="3" fillId="0" borderId="36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3" fillId="8" borderId="36" xfId="1" applyNumberFormat="1" applyFont="1" applyFill="1" applyBorder="1" applyAlignment="1">
      <alignment horizontal="right" vertical="center"/>
    </xf>
    <xf numFmtId="167" fontId="3" fillId="9" borderId="9" xfId="1" applyNumberFormat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4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7" borderId="10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39" xfId="0" applyNumberFormat="1" applyFont="1" applyFill="1" applyBorder="1" applyAlignment="1">
      <alignment horizontal="right" vertical="center"/>
    </xf>
    <xf numFmtId="167" fontId="3" fillId="7" borderId="18" xfId="1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0" xfId="0" applyNumberFormat="1" applyFont="1" applyBorder="1" applyAlignment="1">
      <alignment horizontal="right" vertical="center"/>
    </xf>
    <xf numFmtId="167" fontId="3" fillId="7" borderId="36" xfId="1" applyNumberFormat="1" applyFont="1" applyFill="1" applyBorder="1" applyAlignment="1">
      <alignment horizontal="right" vertical="center"/>
    </xf>
    <xf numFmtId="165" fontId="3" fillId="5" borderId="40" xfId="0" applyNumberFormat="1" applyFont="1" applyFill="1" applyBorder="1" applyAlignment="1">
      <alignment horizontal="right" vertical="center"/>
    </xf>
    <xf numFmtId="166" fontId="3" fillId="0" borderId="40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vertical="top" wrapText="1"/>
    </xf>
    <xf numFmtId="165" fontId="3" fillId="0" borderId="3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167" fontId="3" fillId="7" borderId="24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15" xfId="0" applyNumberFormat="1" applyFont="1" applyFill="1" applyBorder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7" borderId="10" xfId="0" applyNumberFormat="1" applyFont="1" applyFill="1" applyBorder="1" applyAlignment="1">
      <alignment horizontal="center" vertical="center" wrapText="1"/>
    </xf>
    <xf numFmtId="166" fontId="6" fillId="7" borderId="9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166" fontId="8" fillId="7" borderId="10" xfId="0" applyNumberFormat="1" applyFont="1" applyFill="1" applyBorder="1" applyAlignment="1">
      <alignment horizontal="center" vertical="center" wrapText="1"/>
    </xf>
    <xf numFmtId="166" fontId="8" fillId="7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90" zoomScaleNormal="9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32" sqref="F32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57"/>
      <c r="K1" s="157"/>
      <c r="L1" s="157"/>
    </row>
    <row r="2" spans="1:16" ht="12" customHeight="1">
      <c r="A2" s="148" t="s">
        <v>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6" ht="12.75" customHeight="1" thickBot="1">
      <c r="A3" s="16"/>
      <c r="B3" s="17"/>
      <c r="C3" s="17"/>
      <c r="D3" s="18"/>
      <c r="E3" s="18"/>
      <c r="F3" s="149"/>
      <c r="G3" s="149"/>
      <c r="H3" s="149"/>
      <c r="I3" s="149"/>
      <c r="J3" s="149"/>
      <c r="K3" s="20"/>
      <c r="L3" s="36" t="s">
        <v>24</v>
      </c>
    </row>
    <row r="4" spans="1:16" ht="76.5" customHeight="1">
      <c r="A4" s="146" t="s">
        <v>18</v>
      </c>
      <c r="B4" s="162" t="s">
        <v>45</v>
      </c>
      <c r="C4" s="160" t="s">
        <v>42</v>
      </c>
      <c r="D4" s="160" t="s">
        <v>43</v>
      </c>
      <c r="E4" s="150" t="s">
        <v>27</v>
      </c>
      <c r="F4" s="164" t="s">
        <v>35</v>
      </c>
      <c r="G4" s="152" t="s">
        <v>20</v>
      </c>
      <c r="H4" s="154" t="s">
        <v>36</v>
      </c>
      <c r="I4" s="152" t="s">
        <v>39</v>
      </c>
      <c r="J4" s="152"/>
      <c r="K4" s="158" t="s">
        <v>40</v>
      </c>
      <c r="L4" s="159"/>
    </row>
    <row r="5" spans="1:16" ht="44.25" customHeight="1" thickBot="1">
      <c r="A5" s="147"/>
      <c r="B5" s="163"/>
      <c r="C5" s="161"/>
      <c r="D5" s="161"/>
      <c r="E5" s="151"/>
      <c r="F5" s="165"/>
      <c r="G5" s="153"/>
      <c r="H5" s="155"/>
      <c r="I5" s="63" t="s">
        <v>37</v>
      </c>
      <c r="J5" s="144" t="s">
        <v>38</v>
      </c>
      <c r="K5" s="64" t="s">
        <v>5</v>
      </c>
      <c r="L5" s="65" t="s">
        <v>21</v>
      </c>
    </row>
    <row r="6" spans="1:16" s="13" customFormat="1" ht="15.75" customHeight="1" thickBot="1">
      <c r="A6" s="26" t="s">
        <v>6</v>
      </c>
      <c r="B6" s="53">
        <f>SUM(B7:B15)</f>
        <v>2139.3999999999996</v>
      </c>
      <c r="C6" s="53">
        <f>SUM(C7:C15)</f>
        <v>4788.2000000000007</v>
      </c>
      <c r="D6" s="53">
        <f t="shared" ref="D6" si="0">SUM(D7:D15)</f>
        <v>4788.2000000000007</v>
      </c>
      <c r="E6" s="53">
        <f t="shared" ref="E6" si="1">SUM(E7:E15)</f>
        <v>1467.8999999999999</v>
      </c>
      <c r="F6" s="53">
        <f>SUM(F7:F15)</f>
        <v>1392.5</v>
      </c>
      <c r="G6" s="123">
        <f>F6/$F$36</f>
        <v>9.395198834118236E-2</v>
      </c>
      <c r="H6" s="81">
        <f t="shared" ref="H6:H15" si="2">F6-E6</f>
        <v>-75.399999999999864</v>
      </c>
      <c r="I6" s="83">
        <f t="shared" ref="I6:I15" si="3">F6/D6</f>
        <v>0.29081909694666047</v>
      </c>
      <c r="J6" s="83">
        <f t="shared" ref="J6:J25" si="4">F6/E6</f>
        <v>0.94863410314054097</v>
      </c>
      <c r="K6" s="84">
        <f t="shared" ref="K6:K26" si="5">F6-B6</f>
        <v>-746.89999999999964</v>
      </c>
      <c r="L6" s="119">
        <f>F6/B6-100%</f>
        <v>-0.34911657474058133</v>
      </c>
    </row>
    <row r="7" spans="1:16" ht="13.5" customHeight="1">
      <c r="A7" s="25" t="s">
        <v>0</v>
      </c>
      <c r="B7" s="56">
        <v>348.4</v>
      </c>
      <c r="C7" s="100">
        <v>1805</v>
      </c>
      <c r="D7" s="100">
        <v>1805</v>
      </c>
      <c r="E7" s="100">
        <v>400</v>
      </c>
      <c r="F7" s="56">
        <v>422.1</v>
      </c>
      <c r="G7" s="109">
        <f t="shared" ref="G7:G13" si="6">F7/$F$36</f>
        <v>2.8479091044030933E-2</v>
      </c>
      <c r="H7" s="110">
        <f t="shared" si="2"/>
        <v>22.100000000000023</v>
      </c>
      <c r="I7" s="111">
        <f t="shared" si="3"/>
        <v>0.23385041551246538</v>
      </c>
      <c r="J7" s="111">
        <f t="shared" si="4"/>
        <v>1.05525</v>
      </c>
      <c r="K7" s="105">
        <f t="shared" si="5"/>
        <v>73.700000000000045</v>
      </c>
      <c r="L7" s="106">
        <f>F7/B7-100%</f>
        <v>0.21153846153846168</v>
      </c>
    </row>
    <row r="8" spans="1:16" ht="12" customHeight="1">
      <c r="A8" s="25" t="s">
        <v>25</v>
      </c>
      <c r="B8" s="104">
        <v>115</v>
      </c>
      <c r="C8" s="103">
        <v>473.4</v>
      </c>
      <c r="D8" s="103">
        <v>473.4</v>
      </c>
      <c r="E8" s="103">
        <v>118</v>
      </c>
      <c r="F8" s="104">
        <v>120.4</v>
      </c>
      <c r="G8" s="31">
        <f t="shared" si="6"/>
        <v>8.1233891535212616E-3</v>
      </c>
      <c r="H8" s="39">
        <f t="shared" si="2"/>
        <v>2.4000000000000057</v>
      </c>
      <c r="I8" s="49">
        <f t="shared" si="3"/>
        <v>0.25433037600337982</v>
      </c>
      <c r="J8" s="49">
        <f t="shared" si="4"/>
        <v>1.0203389830508476</v>
      </c>
      <c r="K8" s="46">
        <f t="shared" si="5"/>
        <v>5.4000000000000057</v>
      </c>
      <c r="L8" s="72">
        <f t="shared" ref="L8:L9" si="7">F8/B8-100%</f>
        <v>4.6956521739130563E-2</v>
      </c>
    </row>
    <row r="9" spans="1:16" ht="25.5" customHeight="1">
      <c r="A9" s="25" t="s">
        <v>33</v>
      </c>
      <c r="B9" s="143">
        <v>200</v>
      </c>
      <c r="C9" s="103">
        <v>360.2</v>
      </c>
      <c r="D9" s="103">
        <v>360.2</v>
      </c>
      <c r="E9" s="103">
        <v>120</v>
      </c>
      <c r="F9" s="143">
        <v>56.3</v>
      </c>
      <c r="G9" s="31">
        <f t="shared" si="6"/>
        <v>3.7985615393957388E-3</v>
      </c>
      <c r="H9" s="39">
        <f t="shared" si="2"/>
        <v>-63.7</v>
      </c>
      <c r="I9" s="49">
        <f t="shared" si="3"/>
        <v>0.15630205441421433</v>
      </c>
      <c r="J9" s="49">
        <f t="shared" si="4"/>
        <v>0.46916666666666662</v>
      </c>
      <c r="K9" s="46">
        <f t="shared" si="5"/>
        <v>-143.69999999999999</v>
      </c>
      <c r="L9" s="72">
        <f t="shared" si="7"/>
        <v>-0.71850000000000003</v>
      </c>
    </row>
    <row r="10" spans="1:16" ht="12" customHeight="1">
      <c r="A10" s="22" t="s">
        <v>1</v>
      </c>
      <c r="B10" s="38">
        <v>1454.3</v>
      </c>
      <c r="C10" s="101">
        <v>2000</v>
      </c>
      <c r="D10" s="101">
        <v>2000</v>
      </c>
      <c r="E10" s="101">
        <v>800</v>
      </c>
      <c r="F10" s="38">
        <v>736.6</v>
      </c>
      <c r="G10" s="31">
        <f t="shared" si="6"/>
        <v>4.9698409057174098E-2</v>
      </c>
      <c r="H10" s="39">
        <f t="shared" si="2"/>
        <v>-63.399999999999977</v>
      </c>
      <c r="I10" s="49">
        <f t="shared" si="3"/>
        <v>0.36830000000000002</v>
      </c>
      <c r="J10" s="49">
        <f t="shared" si="4"/>
        <v>0.92075000000000007</v>
      </c>
      <c r="K10" s="46">
        <f t="shared" si="5"/>
        <v>-717.69999999999993</v>
      </c>
      <c r="L10" s="72">
        <f t="shared" ref="L10:L22" si="8">F10/B10-100%</f>
        <v>-0.49350202846730384</v>
      </c>
    </row>
    <row r="11" spans="1:16" ht="14.25" customHeight="1">
      <c r="A11" s="22" t="s">
        <v>14</v>
      </c>
      <c r="B11" s="38">
        <v>3.6</v>
      </c>
      <c r="C11" s="101">
        <v>23</v>
      </c>
      <c r="D11" s="101">
        <v>23</v>
      </c>
      <c r="E11" s="101">
        <v>5</v>
      </c>
      <c r="F11" s="38">
        <v>6.1</v>
      </c>
      <c r="G11" s="31">
        <f t="shared" si="6"/>
        <v>4.1156705844252236E-4</v>
      </c>
      <c r="H11" s="39">
        <f t="shared" si="2"/>
        <v>1.0999999999999996</v>
      </c>
      <c r="I11" s="49">
        <f t="shared" si="3"/>
        <v>0.26521739130434779</v>
      </c>
      <c r="J11" s="49">
        <f t="shared" si="4"/>
        <v>1.22</v>
      </c>
      <c r="K11" s="46">
        <f t="shared" si="5"/>
        <v>2.4999999999999996</v>
      </c>
      <c r="L11" s="72">
        <f t="shared" si="8"/>
        <v>0.6944444444444442</v>
      </c>
    </row>
    <row r="12" spans="1:16" s="6" customFormat="1" ht="12.75" customHeight="1">
      <c r="A12" s="23" t="s">
        <v>2</v>
      </c>
      <c r="B12" s="38">
        <v>17.399999999999999</v>
      </c>
      <c r="C12" s="93">
        <v>123.6</v>
      </c>
      <c r="D12" s="93">
        <v>123.6</v>
      </c>
      <c r="E12" s="93">
        <v>24.1</v>
      </c>
      <c r="F12" s="38">
        <v>49.7</v>
      </c>
      <c r="G12" s="31">
        <f t="shared" si="6"/>
        <v>3.3532594761628465E-3</v>
      </c>
      <c r="H12" s="39">
        <f t="shared" si="2"/>
        <v>25.6</v>
      </c>
      <c r="I12" s="49">
        <f t="shared" si="3"/>
        <v>0.40210355987055019</v>
      </c>
      <c r="J12" s="49">
        <f t="shared" si="4"/>
        <v>2.0622406639004147</v>
      </c>
      <c r="K12" s="46">
        <f t="shared" si="5"/>
        <v>32.300000000000004</v>
      </c>
      <c r="L12" s="72">
        <f t="shared" si="8"/>
        <v>1.8563218390804601</v>
      </c>
      <c r="N12" s="156"/>
      <c r="O12" s="156"/>
      <c r="P12" s="156"/>
    </row>
    <row r="13" spans="1:16" ht="18" customHeight="1" thickBot="1">
      <c r="A13" s="23" t="s">
        <v>8</v>
      </c>
      <c r="B13" s="50">
        <v>0.7</v>
      </c>
      <c r="C13" s="102">
        <v>3</v>
      </c>
      <c r="D13" s="102">
        <v>3</v>
      </c>
      <c r="E13" s="102">
        <v>0.8</v>
      </c>
      <c r="F13" s="50">
        <v>1.3</v>
      </c>
      <c r="G13" s="74">
        <f t="shared" si="6"/>
        <v>8.7711012454963778E-5</v>
      </c>
      <c r="H13" s="69">
        <f t="shared" si="2"/>
        <v>0.5</v>
      </c>
      <c r="I13" s="49">
        <f t="shared" si="3"/>
        <v>0.43333333333333335</v>
      </c>
      <c r="J13" s="117">
        <f t="shared" si="4"/>
        <v>1.625</v>
      </c>
      <c r="K13" s="46">
        <f t="shared" si="5"/>
        <v>0.60000000000000009</v>
      </c>
      <c r="L13" s="121">
        <f t="shared" si="8"/>
        <v>0.85714285714285743</v>
      </c>
    </row>
    <row r="14" spans="1:16" ht="27.6" hidden="1" customHeight="1" thickBot="1">
      <c r="A14" s="27" t="s">
        <v>15</v>
      </c>
      <c r="B14" s="43"/>
      <c r="C14" s="54"/>
      <c r="D14" s="54"/>
      <c r="E14" s="54"/>
      <c r="F14" s="43"/>
      <c r="G14" s="70">
        <f t="shared" ref="G14:G15" si="9">F14/5378</f>
        <v>0</v>
      </c>
      <c r="H14" s="69">
        <f t="shared" si="2"/>
        <v>0</v>
      </c>
      <c r="I14" s="49" t="e">
        <f t="shared" si="3"/>
        <v>#DIV/0!</v>
      </c>
      <c r="J14" s="117" t="e">
        <f t="shared" si="4"/>
        <v>#DIV/0!</v>
      </c>
      <c r="K14" s="46">
        <f t="shared" si="5"/>
        <v>0</v>
      </c>
      <c r="L14" s="121" t="e">
        <f t="shared" si="8"/>
        <v>#DIV/0!</v>
      </c>
    </row>
    <row r="15" spans="1:16" s="6" customFormat="1" ht="27.6" customHeight="1" thickBot="1">
      <c r="A15" s="27" t="s">
        <v>15</v>
      </c>
      <c r="B15" s="44">
        <v>0</v>
      </c>
      <c r="C15" s="48">
        <v>0</v>
      </c>
      <c r="D15" s="48">
        <v>0</v>
      </c>
      <c r="E15" s="48">
        <v>0</v>
      </c>
      <c r="F15" s="44">
        <v>0</v>
      </c>
      <c r="G15" s="57">
        <f t="shared" si="9"/>
        <v>0</v>
      </c>
      <c r="H15" s="69">
        <f t="shared" si="2"/>
        <v>0</v>
      </c>
      <c r="I15" s="49" t="e">
        <f t="shared" si="3"/>
        <v>#DIV/0!</v>
      </c>
      <c r="J15" s="117" t="e">
        <f t="shared" si="4"/>
        <v>#DIV/0!</v>
      </c>
      <c r="K15" s="46">
        <f t="shared" si="5"/>
        <v>0</v>
      </c>
      <c r="L15" s="121" t="e">
        <f t="shared" si="8"/>
        <v>#DIV/0!</v>
      </c>
    </row>
    <row r="16" spans="1:16" s="14" customFormat="1" ht="27.6" customHeight="1" thickBot="1">
      <c r="A16" s="28" t="s">
        <v>7</v>
      </c>
      <c r="B16" s="81">
        <f>SUM(B19:B25)</f>
        <v>81.2</v>
      </c>
      <c r="C16" s="80">
        <f t="shared" ref="C16" si="10">SUM(C17:C24)</f>
        <v>1277.0999999999999</v>
      </c>
      <c r="D16" s="80">
        <f>SUM(D19:D25)</f>
        <v>1277.0999999999999</v>
      </c>
      <c r="E16" s="80">
        <f>SUM(E19:E25)</f>
        <v>265</v>
      </c>
      <c r="F16" s="81">
        <f>SUM(F19:F25)</f>
        <v>231.8</v>
      </c>
      <c r="G16" s="123">
        <f t="shared" ref="G16" si="11">F16/$F$36</f>
        <v>1.5639548220815851E-2</v>
      </c>
      <c r="H16" s="81">
        <f>F16-E16</f>
        <v>-33.199999999999989</v>
      </c>
      <c r="I16" s="83">
        <f t="shared" ref="I16:I21" si="12">F16/D16</f>
        <v>0.18150497220264664</v>
      </c>
      <c r="J16" s="116">
        <f t="shared" si="4"/>
        <v>0.87471698113207552</v>
      </c>
      <c r="K16" s="84">
        <f t="shared" si="5"/>
        <v>150.60000000000002</v>
      </c>
      <c r="L16" s="120">
        <f t="shared" si="8"/>
        <v>1.854679802955665</v>
      </c>
    </row>
    <row r="17" spans="1:12" s="6" customFormat="1" ht="56.25" hidden="1" customHeight="1">
      <c r="A17" s="66" t="s">
        <v>22</v>
      </c>
      <c r="B17" s="40"/>
      <c r="C17" s="40"/>
      <c r="D17" s="68"/>
      <c r="E17" s="68"/>
      <c r="F17" s="40"/>
      <c r="G17" s="35">
        <f t="shared" ref="G17:G24" si="13">F17/$F$36</f>
        <v>0</v>
      </c>
      <c r="H17" s="56">
        <f t="shared" ref="H17:H18" si="14">F17-E17</f>
        <v>0</v>
      </c>
      <c r="I17" s="83" t="e">
        <f t="shared" si="12"/>
        <v>#DIV/0!</v>
      </c>
      <c r="J17" s="115" t="e">
        <f t="shared" si="4"/>
        <v>#DIV/0!</v>
      </c>
      <c r="K17" s="34">
        <f t="shared" ref="K17:K24" si="15">F17-B17</f>
        <v>0</v>
      </c>
      <c r="L17" s="120" t="e">
        <f t="shared" si="8"/>
        <v>#DIV/0!</v>
      </c>
    </row>
    <row r="18" spans="1:12" s="6" customFormat="1" ht="37.5" hidden="1" customHeight="1">
      <c r="A18" s="67" t="s">
        <v>23</v>
      </c>
      <c r="B18" s="38"/>
      <c r="C18" s="38"/>
      <c r="D18" s="38"/>
      <c r="E18" s="38"/>
      <c r="F18" s="38"/>
      <c r="G18" s="99">
        <f t="shared" si="13"/>
        <v>0</v>
      </c>
      <c r="H18" s="39">
        <f t="shared" si="14"/>
        <v>0</v>
      </c>
      <c r="I18" s="126" t="e">
        <f t="shared" si="12"/>
        <v>#DIV/0!</v>
      </c>
      <c r="J18" s="113" t="e">
        <f t="shared" si="4"/>
        <v>#DIV/0!</v>
      </c>
      <c r="K18" s="46">
        <f t="shared" si="15"/>
        <v>0</v>
      </c>
      <c r="L18" s="120" t="e">
        <f t="shared" si="8"/>
        <v>#DIV/0!</v>
      </c>
    </row>
    <row r="19" spans="1:12" s="6" customFormat="1" ht="77.25" customHeight="1" thickBot="1">
      <c r="A19" s="138" t="s">
        <v>30</v>
      </c>
      <c r="B19" s="55">
        <v>0</v>
      </c>
      <c r="C19" s="55">
        <v>54.9</v>
      </c>
      <c r="D19" s="55">
        <v>54.9</v>
      </c>
      <c r="E19" s="55">
        <v>0</v>
      </c>
      <c r="F19" s="55">
        <v>0</v>
      </c>
      <c r="G19" s="98">
        <f t="shared" si="13"/>
        <v>0</v>
      </c>
      <c r="H19" s="124">
        <f>F19-E19</f>
        <v>0</v>
      </c>
      <c r="I19" s="114">
        <f t="shared" si="12"/>
        <v>0</v>
      </c>
      <c r="J19" s="125" t="s">
        <v>19</v>
      </c>
      <c r="K19" s="46">
        <f t="shared" si="15"/>
        <v>0</v>
      </c>
      <c r="L19" s="140" t="e">
        <f t="shared" si="8"/>
        <v>#DIV/0!</v>
      </c>
    </row>
    <row r="20" spans="1:12" s="6" customFormat="1" ht="38.25" customHeight="1" thickBot="1">
      <c r="A20" s="67" t="s">
        <v>32</v>
      </c>
      <c r="B20" s="55">
        <v>0</v>
      </c>
      <c r="C20" s="55">
        <v>44.9</v>
      </c>
      <c r="D20" s="55">
        <v>44.9</v>
      </c>
      <c r="E20" s="55">
        <v>0</v>
      </c>
      <c r="F20" s="55">
        <v>10</v>
      </c>
      <c r="G20" s="98">
        <f t="shared" si="13"/>
        <v>6.7470009580741373E-4</v>
      </c>
      <c r="H20" s="124">
        <f>F20-E20</f>
        <v>10</v>
      </c>
      <c r="I20" s="114">
        <f t="shared" si="12"/>
        <v>0.22271714922048999</v>
      </c>
      <c r="J20" s="117" t="e">
        <f t="shared" si="4"/>
        <v>#DIV/0!</v>
      </c>
      <c r="K20" s="46">
        <f t="shared" si="15"/>
        <v>10</v>
      </c>
      <c r="L20" s="121" t="e">
        <f t="shared" si="8"/>
        <v>#DIV/0!</v>
      </c>
    </row>
    <row r="21" spans="1:12" ht="83.45" customHeight="1">
      <c r="A21" s="22" t="s">
        <v>28</v>
      </c>
      <c r="B21" s="142">
        <v>34.5</v>
      </c>
      <c r="C21" s="38">
        <v>349.9</v>
      </c>
      <c r="D21" s="38">
        <v>349.9</v>
      </c>
      <c r="E21" s="38">
        <v>65</v>
      </c>
      <c r="F21" s="142">
        <v>59.6</v>
      </c>
      <c r="G21" s="31">
        <f t="shared" si="13"/>
        <v>4.021212571012186E-3</v>
      </c>
      <c r="H21" s="128">
        <f t="shared" ref="H21:H23" si="16">F21-E21</f>
        <v>-5.3999999999999986</v>
      </c>
      <c r="I21" s="127">
        <f t="shared" si="12"/>
        <v>0.17033438125178624</v>
      </c>
      <c r="J21" s="125">
        <f t="shared" si="4"/>
        <v>0.91692307692307695</v>
      </c>
      <c r="K21" s="46">
        <f t="shared" si="15"/>
        <v>25.1</v>
      </c>
      <c r="L21" s="72">
        <f t="shared" si="8"/>
        <v>0.72753623188405792</v>
      </c>
    </row>
    <row r="22" spans="1:12" ht="40.5" customHeight="1" thickBot="1">
      <c r="A22" s="137" t="s">
        <v>29</v>
      </c>
      <c r="B22" s="45">
        <v>46.7</v>
      </c>
      <c r="C22" s="45">
        <v>827.4</v>
      </c>
      <c r="D22" s="45">
        <v>827.4</v>
      </c>
      <c r="E22" s="45">
        <v>200</v>
      </c>
      <c r="F22" s="45">
        <v>155.9</v>
      </c>
      <c r="G22" s="86">
        <f t="shared" si="13"/>
        <v>1.051857449363758E-2</v>
      </c>
      <c r="H22" s="71">
        <f t="shared" si="16"/>
        <v>-44.099999999999994</v>
      </c>
      <c r="I22" s="129">
        <f t="shared" ref="I22:I25" si="17">F22/D22</f>
        <v>0.18842156151800823</v>
      </c>
      <c r="J22" s="114">
        <f t="shared" si="4"/>
        <v>0.77950000000000008</v>
      </c>
      <c r="K22" s="46">
        <f t="shared" si="15"/>
        <v>109.2</v>
      </c>
      <c r="L22" s="72">
        <f t="shared" si="8"/>
        <v>2.3383297644539613</v>
      </c>
    </row>
    <row r="23" spans="1:12" s="5" customFormat="1" ht="26.45" customHeight="1" thickBot="1">
      <c r="A23" s="139" t="s">
        <v>34</v>
      </c>
      <c r="B23" s="38">
        <v>0</v>
      </c>
      <c r="C23" s="38">
        <v>0</v>
      </c>
      <c r="D23" s="38">
        <v>0</v>
      </c>
      <c r="E23" s="38">
        <v>0</v>
      </c>
      <c r="F23" s="38">
        <v>6.3</v>
      </c>
      <c r="G23" s="31">
        <f t="shared" si="13"/>
        <v>4.2506106035867061E-4</v>
      </c>
      <c r="H23" s="39">
        <f t="shared" si="16"/>
        <v>6.3</v>
      </c>
      <c r="I23" s="127" t="e">
        <f t="shared" si="17"/>
        <v>#DIV/0!</v>
      </c>
      <c r="J23" s="114" t="e">
        <f t="shared" si="4"/>
        <v>#DIV/0!</v>
      </c>
      <c r="K23" s="30">
        <f t="shared" si="15"/>
        <v>6.3</v>
      </c>
      <c r="L23" s="112" t="e">
        <f t="shared" ref="L23" si="18">F23/B23-100%</f>
        <v>#DIV/0!</v>
      </c>
    </row>
    <row r="24" spans="1:12" s="5" customFormat="1" ht="12" hidden="1" customHeight="1" thickBot="1">
      <c r="A24" s="108" t="s">
        <v>16</v>
      </c>
      <c r="B24" s="136"/>
      <c r="C24" s="136"/>
      <c r="D24" s="136"/>
      <c r="E24" s="136"/>
      <c r="F24" s="136"/>
      <c r="G24" s="109">
        <f t="shared" si="13"/>
        <v>0</v>
      </c>
      <c r="H24" s="110">
        <f>F24-E24</f>
        <v>0</v>
      </c>
      <c r="I24" s="129" t="e">
        <f t="shared" si="17"/>
        <v>#DIV/0!</v>
      </c>
      <c r="J24" s="114" t="e">
        <f t="shared" si="4"/>
        <v>#DIV/0!</v>
      </c>
      <c r="K24" s="105">
        <f t="shared" si="15"/>
        <v>0</v>
      </c>
      <c r="L24" s="106" t="e">
        <f t="shared" ref="L24:L25" si="19">F24/B24-100%</f>
        <v>#DIV/0!</v>
      </c>
    </row>
    <row r="25" spans="1:12" s="5" customFormat="1" ht="51.95" customHeight="1" thickBot="1">
      <c r="A25" s="135" t="s">
        <v>31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86">
        <f t="shared" ref="G25" si="20">F25/$F$36</f>
        <v>0</v>
      </c>
      <c r="H25" s="71">
        <f t="shared" ref="H25" si="21">F25-E25</f>
        <v>0</v>
      </c>
      <c r="I25" s="129" t="e">
        <f t="shared" si="17"/>
        <v>#DIV/0!</v>
      </c>
      <c r="J25" s="114" t="e">
        <f t="shared" si="4"/>
        <v>#DIV/0!</v>
      </c>
      <c r="K25" s="46">
        <f t="shared" ref="K25" si="22">F25-B25</f>
        <v>0</v>
      </c>
      <c r="L25" s="72" t="e">
        <f t="shared" si="19"/>
        <v>#DIV/0!</v>
      </c>
    </row>
    <row r="26" spans="1:12" s="15" customFormat="1" ht="12" customHeight="1" thickBot="1">
      <c r="A26" s="28" t="s">
        <v>9</v>
      </c>
      <c r="B26" s="81">
        <f>B6+B16</f>
        <v>2220.5999999999995</v>
      </c>
      <c r="C26" s="80">
        <f>C6+C16</f>
        <v>6065.3000000000011</v>
      </c>
      <c r="D26" s="80">
        <f>D6+D16</f>
        <v>6065.3000000000011</v>
      </c>
      <c r="E26" s="80">
        <f>E6+E16</f>
        <v>1732.8999999999999</v>
      </c>
      <c r="F26" s="81">
        <f>F6+F16</f>
        <v>1624.3</v>
      </c>
      <c r="G26" s="82">
        <f>G16+G6</f>
        <v>0.10959153656199822</v>
      </c>
      <c r="H26" s="81">
        <f>F26-E26</f>
        <v>-108.59999999999991</v>
      </c>
      <c r="I26" s="83">
        <f>F26/D26</f>
        <v>0.26780208728339894</v>
      </c>
      <c r="J26" s="83">
        <f>F26/E26</f>
        <v>0.93733048646777084</v>
      </c>
      <c r="K26" s="84">
        <f t="shared" si="5"/>
        <v>-596.2999999999995</v>
      </c>
      <c r="L26" s="85">
        <f>F26/B26-100%</f>
        <v>-0.26853102765018444</v>
      </c>
    </row>
    <row r="27" spans="1:12" s="5" customFormat="1" ht="4.5" hidden="1" customHeight="1" thickBot="1">
      <c r="A27" s="29"/>
      <c r="B27" s="59"/>
      <c r="C27" s="58"/>
      <c r="D27" s="58"/>
      <c r="E27" s="58"/>
      <c r="F27" s="59"/>
      <c r="G27" s="96"/>
      <c r="H27" s="59"/>
      <c r="I27" s="60"/>
      <c r="J27" s="60"/>
      <c r="K27" s="61"/>
      <c r="L27" s="62"/>
    </row>
    <row r="28" spans="1:12" ht="14.25" customHeight="1" thickBot="1">
      <c r="A28" s="75" t="s">
        <v>3</v>
      </c>
      <c r="B28" s="88">
        <f>SUM(B29:B35)</f>
        <v>9708.4</v>
      </c>
      <c r="C28" s="51">
        <f t="shared" ref="C28:G28" si="23">SUM(C29:C35)</f>
        <v>55700.1</v>
      </c>
      <c r="D28" s="51">
        <f t="shared" si="23"/>
        <v>63691.5</v>
      </c>
      <c r="E28" s="51">
        <f t="shared" ref="E28" si="24">SUM(E29:E35)</f>
        <v>13199.300000000001</v>
      </c>
      <c r="F28" s="88">
        <f>SUM(F29:F35)</f>
        <v>13197.099999999999</v>
      </c>
      <c r="G28" s="97">
        <f t="shared" si="23"/>
        <v>0.89040846343800206</v>
      </c>
      <c r="H28" s="88">
        <f t="shared" ref="H28:H35" si="25">F28-E28</f>
        <v>-2.2000000000025466</v>
      </c>
      <c r="I28" s="89">
        <f t="shared" ref="I28:I33" si="26">F28/D28</f>
        <v>0.20720347299090144</v>
      </c>
      <c r="J28" s="89">
        <f t="shared" ref="J28:J35" si="27">F28/E28</f>
        <v>0.99983332449448059</v>
      </c>
      <c r="K28" s="90">
        <f t="shared" ref="K28:K35" si="28">F28-B28</f>
        <v>3488.6999999999989</v>
      </c>
      <c r="L28" s="91">
        <f t="shared" ref="L28:L35" si="29">F28/B28-100%</f>
        <v>0.3593486053314654</v>
      </c>
    </row>
    <row r="29" spans="1:12" s="6" customFormat="1" ht="14.25" customHeight="1" thickBot="1">
      <c r="A29" s="76" t="s">
        <v>10</v>
      </c>
      <c r="B29" s="122">
        <v>1557.2</v>
      </c>
      <c r="C29" s="92">
        <v>6712.8</v>
      </c>
      <c r="D29" s="40">
        <v>6712.8</v>
      </c>
      <c r="E29" s="40">
        <v>1678.2</v>
      </c>
      <c r="F29" s="122">
        <v>1678.2</v>
      </c>
      <c r="G29" s="35">
        <f t="shared" ref="G29:G35" si="30">F29/$F$36</f>
        <v>0.11322817007840016</v>
      </c>
      <c r="H29" s="40">
        <f t="shared" si="25"/>
        <v>0</v>
      </c>
      <c r="I29" s="134">
        <f t="shared" si="26"/>
        <v>0.25</v>
      </c>
      <c r="J29" s="134">
        <f t="shared" si="27"/>
        <v>1</v>
      </c>
      <c r="K29" s="34">
        <f t="shared" si="28"/>
        <v>121</v>
      </c>
      <c r="L29" s="118">
        <f t="shared" si="29"/>
        <v>7.7703570511173936E-2</v>
      </c>
    </row>
    <row r="30" spans="1:12" s="6" customFormat="1" ht="14.25" customHeight="1">
      <c r="A30" s="77" t="s">
        <v>11</v>
      </c>
      <c r="B30" s="38">
        <v>0</v>
      </c>
      <c r="C30" s="93">
        <v>49.5</v>
      </c>
      <c r="D30" s="38">
        <v>49.5</v>
      </c>
      <c r="E30" s="38">
        <v>0</v>
      </c>
      <c r="F30" s="38">
        <v>0</v>
      </c>
      <c r="G30" s="31">
        <f t="shared" si="30"/>
        <v>0</v>
      </c>
      <c r="H30" s="132">
        <f t="shared" si="25"/>
        <v>0</v>
      </c>
      <c r="I30" s="141">
        <f t="shared" si="26"/>
        <v>0</v>
      </c>
      <c r="J30" s="141" t="e">
        <f t="shared" si="27"/>
        <v>#DIV/0!</v>
      </c>
      <c r="K30" s="133">
        <f t="shared" ref="K30" si="31">F30-B30</f>
        <v>0</v>
      </c>
      <c r="L30" s="118" t="e">
        <f t="shared" si="29"/>
        <v>#DIV/0!</v>
      </c>
    </row>
    <row r="31" spans="1:12" s="6" customFormat="1" ht="13.5" customHeight="1">
      <c r="A31" s="77" t="s">
        <v>12</v>
      </c>
      <c r="B31" s="38">
        <v>65.5</v>
      </c>
      <c r="C31" s="93">
        <v>507.6</v>
      </c>
      <c r="D31" s="38">
        <v>507.6</v>
      </c>
      <c r="E31" s="38">
        <v>81.400000000000006</v>
      </c>
      <c r="F31" s="38">
        <v>81.2</v>
      </c>
      <c r="G31" s="31">
        <f t="shared" si="30"/>
        <v>5.4785647779561995E-3</v>
      </c>
      <c r="H31" s="38">
        <f t="shared" si="25"/>
        <v>-0.20000000000000284</v>
      </c>
      <c r="I31" s="47">
        <f t="shared" si="26"/>
        <v>0.1599684791174153</v>
      </c>
      <c r="J31" s="47">
        <f t="shared" si="27"/>
        <v>0.99754299754299747</v>
      </c>
      <c r="K31" s="131">
        <f t="shared" si="28"/>
        <v>15.700000000000003</v>
      </c>
      <c r="L31" s="33">
        <f t="shared" si="29"/>
        <v>0.2396946564885496</v>
      </c>
    </row>
    <row r="32" spans="1:12" s="6" customFormat="1" ht="12.75" customHeight="1">
      <c r="A32" s="77" t="s">
        <v>13</v>
      </c>
      <c r="B32" s="38">
        <v>7855.3</v>
      </c>
      <c r="C32" s="93">
        <v>48430.2</v>
      </c>
      <c r="D32" s="38">
        <v>56323.1</v>
      </c>
      <c r="E32" s="38">
        <v>11341.2</v>
      </c>
      <c r="F32" s="38">
        <v>11339.3</v>
      </c>
      <c r="G32" s="86">
        <f t="shared" si="30"/>
        <v>0.76506267963890062</v>
      </c>
      <c r="H32" s="38">
        <f t="shared" si="25"/>
        <v>-1.9000000000014552</v>
      </c>
      <c r="I32" s="33">
        <f t="shared" si="26"/>
        <v>0.20132592133600599</v>
      </c>
      <c r="J32" s="33">
        <f t="shared" si="27"/>
        <v>0.99983246922724212</v>
      </c>
      <c r="K32" s="131">
        <f t="shared" si="28"/>
        <v>3483.9999999999991</v>
      </c>
      <c r="L32" s="33">
        <f t="shared" si="29"/>
        <v>0.44352220793604302</v>
      </c>
    </row>
    <row r="33" spans="1:12" s="37" customFormat="1" ht="13.5" customHeight="1">
      <c r="A33" s="78" t="s">
        <v>17</v>
      </c>
      <c r="B33" s="130">
        <v>230</v>
      </c>
      <c r="C33" s="94">
        <v>0</v>
      </c>
      <c r="D33" s="73">
        <v>80</v>
      </c>
      <c r="E33" s="73">
        <v>80</v>
      </c>
      <c r="F33" s="130">
        <v>80</v>
      </c>
      <c r="G33" s="31">
        <f t="shared" si="30"/>
        <v>5.3976007664593099E-3</v>
      </c>
      <c r="H33" s="93">
        <f t="shared" si="25"/>
        <v>0</v>
      </c>
      <c r="I33" s="33">
        <f t="shared" si="26"/>
        <v>1</v>
      </c>
      <c r="J33" s="33">
        <f t="shared" si="27"/>
        <v>1</v>
      </c>
      <c r="K33" s="131">
        <f t="shared" si="28"/>
        <v>-150</v>
      </c>
      <c r="L33" s="33">
        <f t="shared" si="29"/>
        <v>-0.65217391304347827</v>
      </c>
    </row>
    <row r="34" spans="1:12" s="37" customFormat="1" ht="40.9" customHeight="1">
      <c r="A34" s="79" t="s">
        <v>26</v>
      </c>
      <c r="B34" s="73">
        <v>0.8</v>
      </c>
      <c r="C34" s="94">
        <v>0</v>
      </c>
      <c r="D34" s="73">
        <v>18.5</v>
      </c>
      <c r="E34" s="73">
        <v>18.5</v>
      </c>
      <c r="F34" s="73">
        <v>18.399999999999999</v>
      </c>
      <c r="G34" s="98">
        <f t="shared" si="30"/>
        <v>1.2414481762856411E-3</v>
      </c>
      <c r="H34" s="73">
        <f t="shared" si="25"/>
        <v>-0.10000000000000142</v>
      </c>
      <c r="I34" s="33" t="s">
        <v>19</v>
      </c>
      <c r="J34" s="33">
        <f t="shared" si="27"/>
        <v>0.99459459459459454</v>
      </c>
      <c r="K34" s="30">
        <f t="shared" si="28"/>
        <v>17.599999999999998</v>
      </c>
      <c r="L34" s="106">
        <f t="shared" si="29"/>
        <v>21.999999999999996</v>
      </c>
    </row>
    <row r="35" spans="1:12" s="6" customFormat="1" ht="74.25" customHeight="1" thickBot="1">
      <c r="A35" s="145" t="s">
        <v>41</v>
      </c>
      <c r="B35" s="46">
        <v>-0.4</v>
      </c>
      <c r="C35" s="95">
        <v>0</v>
      </c>
      <c r="D35" s="46">
        <v>0</v>
      </c>
      <c r="E35" s="46">
        <v>0</v>
      </c>
      <c r="F35" s="46">
        <v>0</v>
      </c>
      <c r="G35" s="86">
        <f t="shared" si="30"/>
        <v>0</v>
      </c>
      <c r="H35" s="87">
        <f t="shared" si="25"/>
        <v>0</v>
      </c>
      <c r="I35" s="33" t="s">
        <v>19</v>
      </c>
      <c r="J35" s="33" t="e">
        <f t="shared" si="27"/>
        <v>#DIV/0!</v>
      </c>
      <c r="K35" s="30">
        <f t="shared" si="28"/>
        <v>0.4</v>
      </c>
      <c r="L35" s="121">
        <f t="shared" si="29"/>
        <v>-1</v>
      </c>
    </row>
    <row r="36" spans="1:12" ht="12.75" customHeight="1" thickBot="1">
      <c r="A36" s="24" t="s">
        <v>4</v>
      </c>
      <c r="B36" s="32">
        <f>B26+B28</f>
        <v>11929</v>
      </c>
      <c r="C36" s="52">
        <f>C26+C28</f>
        <v>61765.4</v>
      </c>
      <c r="D36" s="52">
        <f>D26+D28</f>
        <v>69756.800000000003</v>
      </c>
      <c r="E36" s="52">
        <f>E26+E28</f>
        <v>14932.2</v>
      </c>
      <c r="F36" s="32">
        <f>F26+F28</f>
        <v>14821.399999999998</v>
      </c>
      <c r="G36" s="41">
        <f>G28+G26</f>
        <v>1.0000000000000002</v>
      </c>
      <c r="H36" s="52">
        <f>F36-E36</f>
        <v>-110.80000000000291</v>
      </c>
      <c r="I36" s="42">
        <f>F36/D36</f>
        <v>0.21247247580164225</v>
      </c>
      <c r="J36" s="42">
        <f>F36/E36</f>
        <v>0.99257979400222318</v>
      </c>
      <c r="K36" s="32">
        <f>F36-B36</f>
        <v>2892.3999999999978</v>
      </c>
      <c r="L36" s="107">
        <f>F36/B36-100%</f>
        <v>0.24246793528376198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2025-04-10T07:09:18Z</cp:lastPrinted>
  <dcterms:created xsi:type="dcterms:W3CDTF">2007-02-19T15:18:48Z</dcterms:created>
  <dcterms:modified xsi:type="dcterms:W3CDTF">2025-04-16T06:22:46Z</dcterms:modified>
</cp:coreProperties>
</file>